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Расходы" sheetId="1" r:id="rId1"/>
  </sheets>
  <externalReferences>
    <externalReference r:id="rId4"/>
  </externalReference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<sst xmlns="http://schemas.openxmlformats.org/spreadsheetml/2006/main" count="73" uniqueCount="72">
  <si>
    <t>0100</t>
  </si>
  <si>
    <t>0102</t>
  </si>
  <si>
    <t>0105</t>
  </si>
  <si>
    <t>0107</t>
  </si>
  <si>
    <t>0111</t>
  </si>
  <si>
    <t>0113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</si>
  <si>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</si>
  <si>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</si>
  <si>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</si>
  <si>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</si>
  <si>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</si>
  <si>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</si>
  <si>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</si>
  <si>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</si>
  <si>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</si>
  <si>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</si>
  <si>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</si>
  <si>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</si>
  <si>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</si>
  <si>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</si>
  <si>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</si>
  <si>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Раздел, подраздел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</si>
  <si>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</si>
  <si>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</si>
  <si>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</si>
  <si>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</si>
  <si>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</si>
  <si>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</si>
  <si>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</si>
  <si>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</si>
  <si>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</si>
  <si>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</si>
  <si>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</si>
  <si>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</si>
  <si>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</si>
  <si>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</si>
  <si>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</si>
  <si>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</si>
  <si>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</si>
  <si>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</si>
  <si>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</si>
  <si>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</si>
  <si>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</si>
  <si>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</si>
  <si>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</si>
  <si>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</si>
  <si>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</si>
  <si>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</si>
  <si>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</si>
  <si>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ИТОГО:</t>
  </si>
  <si>
    <t>(руб.)</t>
  </si>
  <si>
    <t>Исполнено за 2019 год</t>
  </si>
  <si>
    <t>Ожидаемое исполнение за 2020 год</t>
  </si>
  <si>
    <t>Проект на 2021 год</t>
  </si>
  <si>
    <t>2021 год к исполнению за 2019 год</t>
  </si>
  <si>
    <t>2022 год к ожидаемому исполнению за 2020 год</t>
  </si>
  <si>
    <t xml:space="preserve">Проект на 2022 год </t>
  </si>
  <si>
    <t>2022 год к исполнению за 2019 год</t>
  </si>
  <si>
    <t>Проект на 2023 год</t>
  </si>
  <si>
    <t>2023 год к исполнению за 2019 год</t>
  </si>
  <si>
    <t>2023 год к ожидаемому исполнению за 2020 год</t>
  </si>
  <si>
    <t>* с 2020 года коды разделов и подразделов классификации расходов бюджетов изменены в соответствии с Приказом Минфина России от 08.06.2020 № 98н "О внесении изменений в приказ Министерства финансов Российской Федерации от 6 июня 2019 г. № 85н "О Порядке формирования и применения кодов бюджетной классификации Российской Федерации, их структуре и принципах назначения""</t>
  </si>
  <si>
    <r>
      <t>Обеспечение пожарной безопасности / Защита населения и территории от чрезвычайных ситуаций природного и техногенного характера, пожарная безопасность</t>
    </r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
</t>
    </r>
  </si>
  <si>
    <t>Сведения о расходах бюджета Мугреево-Никольскогосельского поселения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</si>
  <si>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</si>
  <si>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</si>
  <si>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</si>
  <si>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Мобилизационная и вневойсковая подготовка</t>
  </si>
  <si>
    <t>0200</t>
  </si>
  <si>
    <t>0203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</si>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</sst>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[$-FC19]d\ mmmm\ yyyy\ &quot;г.&quot;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3" fontId="49" fillId="0" borderId="2" xfId="83" applyNumberFormat="1" applyFont="1" applyFill="1" applyBorder="1" applyAlignment="1" applyProtection="1">
      <alignment horizontal="center" vertical="top" shrinkToFit="1"/>
      <protection/>
    </xf>
    <xf numFmtId="173" fontId="50" fillId="0" borderId="2" xfId="83" applyNumberFormat="1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32" fillId="0" borderId="0" xfId="39" applyFill="1">
      <alignment horizontal="center"/>
      <protection/>
    </xf>
    <xf numFmtId="0" fontId="31" fillId="0" borderId="0" xfId="40" applyNumberFormat="1" applyFill="1" applyAlignment="1" applyProtection="1">
      <alignment vertical="top"/>
      <protection/>
    </xf>
    <xf numFmtId="0" fontId="31" fillId="0" borderId="0" xfId="40" applyFill="1" applyAlignment="1">
      <alignment/>
      <protection/>
    </xf>
    <xf numFmtId="0" fontId="49" fillId="0" borderId="0" xfId="40" applyFont="1" applyFill="1" applyAlignment="1">
      <alignment horizontal="right"/>
      <protection/>
    </xf>
    <xf numFmtId="0" fontId="50" fillId="0" borderId="2" xfId="42" applyNumberFormat="1" applyFont="1" applyFill="1" applyAlignment="1" applyProtection="1">
      <alignment horizontal="center" vertical="center" wrapText="1"/>
      <protection/>
    </xf>
    <xf numFmtId="0" fontId="50" fillId="0" borderId="2" xfId="42" applyNumberFormat="1" applyFont="1" applyFill="1" applyProtection="1">
      <alignment horizontal="center" vertical="center" wrapText="1"/>
      <protection/>
    </xf>
    <xf numFmtId="0" fontId="49" fillId="0" borderId="2" xfId="42" applyNumberFormat="1" applyFont="1" applyFill="1" applyAlignment="1" applyProtection="1">
      <alignment horizontal="center" vertical="top" wrapText="1"/>
      <protection/>
    </xf>
    <xf numFmtId="0" fontId="49" fillId="0" borderId="2" xfId="42" applyNumberFormat="1" applyFont="1" applyFill="1" applyProtection="1">
      <alignment horizontal="center" vertical="center" wrapText="1"/>
      <protection/>
    </xf>
    <xf numFmtId="0" fontId="50" fillId="0" borderId="2" xfId="50" applyNumberFormat="1" applyFont="1" applyFill="1" applyAlignment="1" applyProtection="1">
      <alignment vertical="top" wrapText="1"/>
      <protection/>
    </xf>
    <xf numFmtId="0" fontId="50" fillId="0" borderId="2" xfId="50" applyNumberFormat="1" applyFont="1" applyFill="1" applyAlignment="1" applyProtection="1">
      <alignment horizontal="center" vertical="top" wrapText="1"/>
      <protection/>
    </xf>
    <xf numFmtId="0" fontId="24" fillId="0" borderId="0" xfId="0" applyFont="1" applyFill="1" applyAlignment="1" applyProtection="1">
      <alignment/>
      <protection locked="0"/>
    </xf>
    <xf numFmtId="0" fontId="49" fillId="0" borderId="2" xfId="50" applyNumberFormat="1" applyFont="1" applyFill="1" applyAlignment="1" applyProtection="1">
      <alignment vertical="top" wrapText="1"/>
      <protection/>
    </xf>
    <xf numFmtId="0" fontId="49" fillId="0" borderId="2" xfId="50" applyNumberFormat="1" applyFont="1" applyFill="1" applyAlignment="1" applyProtection="1">
      <alignment horizontal="center" vertical="top" wrapText="1"/>
      <protection/>
    </xf>
    <xf numFmtId="49" fontId="49" fillId="0" borderId="2" xfId="50" applyNumberFormat="1" applyFont="1" applyFill="1" applyAlignment="1" applyProtection="1">
      <alignment horizontal="center" vertical="top" wrapText="1"/>
      <protection/>
    </xf>
    <xf numFmtId="0" fontId="31" fillId="0" borderId="0" xfId="49" applyFill="1">
      <alignment horizontal="left" wrapText="1"/>
      <protection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4" fontId="50" fillId="0" borderId="2" xfId="52" applyNumberFormat="1" applyFont="1" applyFill="1" applyAlignment="1" applyProtection="1">
      <alignment horizontal="right" vertical="top" shrinkToFit="1"/>
      <protection/>
    </xf>
    <xf numFmtId="4" fontId="49" fillId="0" borderId="2" xfId="52" applyNumberFormat="1" applyFont="1" applyFill="1" applyAlignment="1" applyProtection="1">
      <alignment horizontal="right" vertical="top" shrinkToFit="1"/>
      <protection/>
    </xf>
    <xf numFmtId="4" fontId="50" fillId="0" borderId="14" xfId="46" applyNumberFormat="1" applyFont="1" applyFill="1" applyBorder="1" applyAlignment="1" applyProtection="1">
      <alignment horizontal="right" vertical="top" shrinkToFit="1"/>
      <protection/>
    </xf>
    <xf numFmtId="0" fontId="32" fillId="0" borderId="0" xfId="39" applyNumberFormat="1" applyFill="1" applyProtection="1">
      <alignment horizontal="center"/>
      <protection/>
    </xf>
    <xf numFmtId="0" fontId="32" fillId="0" borderId="0" xfId="39" applyFill="1">
      <alignment horizontal="center"/>
      <protection/>
    </xf>
    <xf numFmtId="0" fontId="50" fillId="0" borderId="14" xfId="45" applyNumberFormat="1" applyFont="1" applyFill="1" applyBorder="1" applyProtection="1">
      <alignment horizontal="right"/>
      <protection/>
    </xf>
    <xf numFmtId="0" fontId="31" fillId="0" borderId="0" xfId="49" applyNumberFormat="1" applyFill="1" applyProtection="1">
      <alignment horizontal="left" wrapText="1"/>
      <protection/>
    </xf>
    <xf numFmtId="0" fontId="31" fillId="0" borderId="0" xfId="49" applyFill="1">
      <alignment horizontal="left" wrapText="1"/>
      <protection/>
    </xf>
    <xf numFmtId="0" fontId="51" fillId="0" borderId="0" xfId="39" applyNumberFormat="1" applyFont="1" applyFill="1" applyAlignment="1" applyProtection="1">
      <alignment horizontal="center" vertical="top" wrapText="1"/>
      <protection/>
    </xf>
    <xf numFmtId="2" fontId="2" fillId="0" borderId="0" xfId="0" applyNumberFormat="1" applyFont="1" applyFill="1" applyAlignment="1" applyProtection="1">
      <alignment horizontal="justify" vertical="top" wrapText="1"/>
      <protection locked="0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49" fontId="50" fillId="0" borderId="2" xfId="50" applyNumberFormat="1" applyFont="1" applyFill="1" applyAlignment="1" applyProtection="1">
      <alignment horizontal="center" vertical="top" wrapText="1"/>
      <protection/>
    </xf>
    <xf numFmtId="4" fontId="28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36" borderId="14" xfId="0" applyNumberFormat="1" applyFont="1" applyFill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 wrapText="1"/>
    </xf>
    <xf numFmtId="4" fontId="28" fillId="0" borderId="14" xfId="0" applyNumberFormat="1" applyFont="1" applyBorder="1" applyAlignment="1">
      <alignment horizontal="right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&#1055;&#1088;&#1080;&#1083;&#1086;&#1078;&#1077;&#1085;&#1080;&#1077;%20&#1082;%20&#1087;&#1088;&#1086;&#1077;&#1082;&#1090;&#1091;%20&#1088;&#1077;&#1096;&#1077;&#1085;&#1080;&#1103;%20&#1086;%20&#1073;&#1102;&#1076;&#1078;&#1077;&#1090;&#1077;%20&#1085;&#1072;%202021-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)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4 ист.вн.фин. (2)"/>
      <sheetName val="Прил.№4 ист.вн.фин."/>
      <sheetName val="Прил.№5 адм.ист.вн.фин."/>
      <sheetName val="Прил.6."/>
      <sheetName val="Прил.6"/>
      <sheetName val="Прил.7"/>
      <sheetName val="Прил.8"/>
      <sheetName val="Прил.9"/>
      <sheetName val="Прил.8."/>
      <sheetName val="Прил.10"/>
      <sheetName val="Прил.№9 внутр.заимст."/>
      <sheetName val="Прил.№10 муниц.гар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3" sqref="A33:M33"/>
    </sheetView>
  </sheetViews>
  <sheetFormatPr defaultColWidth="9.140625" defaultRowHeight="15" outlineLevelRow="1"/>
  <cols>
    <col min="1" max="1" width="50.00390625" style="19" customWidth="1"/>
    <col min="2" max="2" width="9.140625" style="19" customWidth="1"/>
    <col min="3" max="3" width="15.8515625" style="3" customWidth="1"/>
    <col min="4" max="4" width="16.57421875" style="3" customWidth="1"/>
    <col min="5" max="6" width="13.7109375" style="3" customWidth="1"/>
    <col min="7" max="7" width="15.00390625" style="3" customWidth="1"/>
    <col min="8" max="13" width="13.140625" style="3" customWidth="1"/>
    <col min="14" max="16384" width="9.140625" style="3" customWidth="1"/>
  </cols>
  <sheetData>
    <row r="1" spans="1:13" ht="33" customHeight="1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7.5" customHeight="1">
      <c r="A2" s="24"/>
      <c r="B2" s="24"/>
      <c r="C2" s="25"/>
      <c r="D2" s="25"/>
      <c r="E2" s="25"/>
      <c r="F2" s="25"/>
      <c r="G2" s="25"/>
      <c r="H2" s="25"/>
      <c r="I2" s="25"/>
      <c r="J2" s="25"/>
      <c r="K2" s="25"/>
      <c r="L2" s="4"/>
      <c r="M2" s="4"/>
    </row>
    <row r="3" spans="1:13" ht="12" customHeight="1">
      <c r="A3" s="5"/>
      <c r="B3" s="5"/>
      <c r="C3" s="6"/>
      <c r="D3" s="6"/>
      <c r="E3" s="6"/>
      <c r="F3" s="6"/>
      <c r="G3" s="6"/>
      <c r="H3" s="6"/>
      <c r="I3" s="6"/>
      <c r="J3" s="6"/>
      <c r="L3" s="6"/>
      <c r="M3" s="7" t="s">
        <v>50</v>
      </c>
    </row>
    <row r="4" spans="1:13" ht="53.25" customHeight="1">
      <c r="A4" s="8" t="s">
        <v>42</v>
      </c>
      <c r="B4" s="8" t="s">
        <v>21</v>
      </c>
      <c r="C4" s="9" t="s">
        <v>51</v>
      </c>
      <c r="D4" s="9" t="s">
        <v>52</v>
      </c>
      <c r="E4" s="9" t="s">
        <v>53</v>
      </c>
      <c r="F4" s="9" t="s">
        <v>54</v>
      </c>
      <c r="G4" s="9" t="s">
        <v>55</v>
      </c>
      <c r="H4" s="9" t="s">
        <v>56</v>
      </c>
      <c r="I4" s="9" t="s">
        <v>57</v>
      </c>
      <c r="J4" s="9" t="s">
        <v>55</v>
      </c>
      <c r="K4" s="9" t="s">
        <v>58</v>
      </c>
      <c r="L4" s="9" t="s">
        <v>59</v>
      </c>
      <c r="M4" s="9" t="s">
        <v>60</v>
      </c>
    </row>
    <row r="5" spans="1:13" ht="14.25" customHeight="1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11" t="s">
        <v>36</v>
      </c>
      <c r="G5" s="11" t="s">
        <v>37</v>
      </c>
      <c r="H5" s="11">
        <v>8</v>
      </c>
      <c r="I5" s="11" t="s">
        <v>38</v>
      </c>
      <c r="J5" s="11" t="s">
        <v>39</v>
      </c>
      <c r="K5" s="11">
        <v>11</v>
      </c>
      <c r="L5" s="11" t="s">
        <v>40</v>
      </c>
      <c r="M5" s="11" t="s">
        <v>41</v>
      </c>
    </row>
    <row r="6" spans="1:13" s="14" customFormat="1" ht="15">
      <c r="A6" s="12" t="s">
        <v>44</v>
      </c>
      <c r="B6" s="13" t="s">
        <v>0</v>
      </c>
      <c r="C6" s="21">
        <f>SUM(C7:C13)</f>
        <v>1532435.01</v>
      </c>
      <c r="D6" s="34">
        <f>SUM(D7:D13)</f>
        <v>1807913.91</v>
      </c>
      <c r="E6" s="34">
        <f>SUM(E7:E13)</f>
        <v>1637965.88</v>
      </c>
      <c r="F6" s="2">
        <f>E6/C6</f>
        <v>1.0688648257912092</v>
      </c>
      <c r="G6" s="2">
        <f>E6/D6</f>
        <v>0.9059977197697427</v>
      </c>
      <c r="H6" s="21">
        <f>SUM(H7:H13)</f>
        <v>1350598.28</v>
      </c>
      <c r="I6" s="2">
        <f>H6/C6</f>
        <v>0.8813413105199156</v>
      </c>
      <c r="J6" s="2">
        <f>H6/D6</f>
        <v>0.7470478945537844</v>
      </c>
      <c r="K6" s="21">
        <f>SUM(K7:K13)</f>
        <v>1358123.28</v>
      </c>
      <c r="L6" s="2">
        <f>K6/C6</f>
        <v>0.8862517960875874</v>
      </c>
      <c r="M6" s="2">
        <f>K6/D6</f>
        <v>0.7512101502665025</v>
      </c>
    </row>
    <row r="7" spans="1:13" ht="25.5" outlineLevel="1">
      <c r="A7" s="15" t="s">
        <v>43</v>
      </c>
      <c r="B7" s="16" t="s">
        <v>1</v>
      </c>
      <c r="C7" s="22">
        <v>525886</v>
      </c>
      <c r="D7" s="35">
        <v>555000</v>
      </c>
      <c r="E7" s="35">
        <v>570000</v>
      </c>
      <c r="F7" s="1">
        <f aca="true" t="shared" si="0" ref="F7:F30">E7/C7</f>
        <v>1.083885100573128</v>
      </c>
      <c r="G7" s="1">
        <f aca="true" t="shared" si="1" ref="G7:G31">E7/D7</f>
        <v>1.027027027027027</v>
      </c>
      <c r="H7" s="22">
        <v>539795</v>
      </c>
      <c r="I7" s="1">
        <f aca="true" t="shared" si="2" ref="I7:I30">H7/C7</f>
        <v>1.0264486980067924</v>
      </c>
      <c r="J7" s="1">
        <f aca="true" t="shared" si="3" ref="J7:J30">H7/D7</f>
        <v>0.9726036036036037</v>
      </c>
      <c r="K7" s="22">
        <v>545000</v>
      </c>
      <c r="L7" s="1">
        <f aca="true" t="shared" si="4" ref="L7:L30">K7/C7</f>
        <v>1.0363462803725523</v>
      </c>
      <c r="M7" s="1">
        <f aca="true" t="shared" si="5" ref="M7:M30">K7/D7</f>
        <v>0.9819819819819819</v>
      </c>
    </row>
    <row r="8" spans="1:13" ht="38.25" outlineLevel="1">
      <c r="A8" s="15" t="s">
        <v>64</v>
      </c>
      <c r="B8" s="17" t="s">
        <v>65</v>
      </c>
      <c r="C8" s="22">
        <v>886455.97</v>
      </c>
      <c r="D8" s="35">
        <v>851190</v>
      </c>
      <c r="E8" s="35">
        <v>906690</v>
      </c>
      <c r="F8" s="1">
        <f t="shared" si="0"/>
        <v>1.022825758621717</v>
      </c>
      <c r="G8" s="1">
        <f t="shared" si="1"/>
        <v>1.0652028336799069</v>
      </c>
      <c r="H8" s="22">
        <v>727680</v>
      </c>
      <c r="I8" s="1">
        <f t="shared" si="2"/>
        <v>0.820886794862468</v>
      </c>
      <c r="J8" s="1">
        <f t="shared" si="3"/>
        <v>0.8548972614809854</v>
      </c>
      <c r="K8" s="22">
        <v>730000</v>
      </c>
      <c r="L8" s="1">
        <f t="shared" si="4"/>
        <v>0.8235039581266512</v>
      </c>
      <c r="M8" s="1">
        <f t="shared" si="5"/>
        <v>0.8576228574113888</v>
      </c>
    </row>
    <row r="9" spans="1:13" ht="15" outlineLevel="1">
      <c r="A9" s="15" t="s">
        <v>45</v>
      </c>
      <c r="B9" s="16" t="s">
        <v>2</v>
      </c>
      <c r="C9" s="22">
        <v>153.6</v>
      </c>
      <c r="D9" s="35">
        <v>0</v>
      </c>
      <c r="E9" s="35">
        <v>0</v>
      </c>
      <c r="F9" s="1">
        <f t="shared" si="0"/>
        <v>0</v>
      </c>
      <c r="G9" s="1" t="e">
        <f t="shared" si="1"/>
        <v>#DIV/0!</v>
      </c>
      <c r="H9" s="22">
        <f>0</f>
        <v>0</v>
      </c>
      <c r="I9" s="1">
        <f t="shared" si="2"/>
        <v>0</v>
      </c>
      <c r="J9" s="1" t="e">
        <f t="shared" si="3"/>
        <v>#DIV/0!</v>
      </c>
      <c r="K9" s="22">
        <f>0</f>
        <v>0</v>
      </c>
      <c r="L9" s="1">
        <f t="shared" si="4"/>
        <v>0</v>
      </c>
      <c r="M9" s="1" t="e">
        <f t="shared" si="5"/>
        <v>#DIV/0!</v>
      </c>
    </row>
    <row r="10" spans="1:13" ht="38.25" outlineLevel="1">
      <c r="A10" s="15" t="s">
        <v>71</v>
      </c>
      <c r="B10" s="17" t="s">
        <v>70</v>
      </c>
      <c r="C10" s="22">
        <v>0</v>
      </c>
      <c r="D10" s="35">
        <v>30460.2</v>
      </c>
      <c r="E10" s="35">
        <v>33000</v>
      </c>
      <c r="F10" s="1" t="e">
        <f t="shared" si="0"/>
        <v>#DIV/0!</v>
      </c>
      <c r="G10" s="1">
        <f t="shared" si="1"/>
        <v>1.0833809364350857</v>
      </c>
      <c r="H10" s="22">
        <v>38123.28</v>
      </c>
      <c r="I10" s="1" t="e">
        <f t="shared" si="2"/>
        <v>#DIV/0!</v>
      </c>
      <c r="J10" s="1">
        <f t="shared" si="3"/>
        <v>1.2515768117083932</v>
      </c>
      <c r="K10" s="22">
        <v>38123.28</v>
      </c>
      <c r="L10" s="1" t="e">
        <f>K10/C10</f>
        <v>#DIV/0!</v>
      </c>
      <c r="M10" s="1">
        <f>K10/D10</f>
        <v>1.2515768117083932</v>
      </c>
    </row>
    <row r="11" spans="1:13" ht="15" outlineLevel="1">
      <c r="A11" s="15" t="s">
        <v>46</v>
      </c>
      <c r="B11" s="16" t="s">
        <v>3</v>
      </c>
      <c r="C11" s="22">
        <f>0</f>
        <v>0</v>
      </c>
      <c r="D11" s="35">
        <v>200000</v>
      </c>
      <c r="E11" s="35">
        <v>0</v>
      </c>
      <c r="F11" s="1">
        <f>0</f>
        <v>0</v>
      </c>
      <c r="G11" s="1">
        <f>0</f>
        <v>0</v>
      </c>
      <c r="H11" s="22">
        <f>0</f>
        <v>0</v>
      </c>
      <c r="I11" s="1">
        <f>0</f>
        <v>0</v>
      </c>
      <c r="J11" s="1">
        <f>0</f>
        <v>0</v>
      </c>
      <c r="K11" s="22">
        <f>0</f>
        <v>0</v>
      </c>
      <c r="L11" s="1">
        <f>0</f>
        <v>0</v>
      </c>
      <c r="M11" s="1">
        <f>0</f>
        <v>0</v>
      </c>
    </row>
    <row r="12" spans="1:13" ht="15" outlineLevel="1">
      <c r="A12" s="15" t="s">
        <v>47</v>
      </c>
      <c r="B12" s="16" t="s">
        <v>4</v>
      </c>
      <c r="C12" s="22">
        <f>0</f>
        <v>0</v>
      </c>
      <c r="D12" s="35">
        <v>20000</v>
      </c>
      <c r="E12" s="35">
        <v>50000</v>
      </c>
      <c r="F12" s="1">
        <f>0</f>
        <v>0</v>
      </c>
      <c r="G12" s="1">
        <f>0</f>
        <v>0</v>
      </c>
      <c r="H12" s="22">
        <v>20000</v>
      </c>
      <c r="I12" s="1">
        <f>0</f>
        <v>0</v>
      </c>
      <c r="J12" s="1">
        <f>0</f>
        <v>0</v>
      </c>
      <c r="K12" s="22">
        <v>20000</v>
      </c>
      <c r="L12" s="1">
        <f>0</f>
        <v>0</v>
      </c>
      <c r="M12" s="1">
        <f>0</f>
        <v>0</v>
      </c>
    </row>
    <row r="13" spans="1:13" ht="15" outlineLevel="1">
      <c r="A13" s="15" t="s">
        <v>48</v>
      </c>
      <c r="B13" s="16" t="s">
        <v>5</v>
      </c>
      <c r="C13" s="22">
        <v>119939.44</v>
      </c>
      <c r="D13" s="35">
        <v>151263.71</v>
      </c>
      <c r="E13" s="35">
        <v>78275.88</v>
      </c>
      <c r="F13" s="1">
        <f t="shared" si="0"/>
        <v>0.6526283597789018</v>
      </c>
      <c r="G13" s="1">
        <f t="shared" si="1"/>
        <v>0.5174795725954362</v>
      </c>
      <c r="H13" s="22">
        <v>25000</v>
      </c>
      <c r="I13" s="1">
        <f t="shared" si="2"/>
        <v>0.208438525309106</v>
      </c>
      <c r="J13" s="1">
        <f t="shared" si="3"/>
        <v>0.1652742749731578</v>
      </c>
      <c r="K13" s="22">
        <v>25000</v>
      </c>
      <c r="L13" s="1">
        <f t="shared" si="4"/>
        <v>0.208438525309106</v>
      </c>
      <c r="M13" s="1">
        <f t="shared" si="5"/>
        <v>0.1652742749731578</v>
      </c>
    </row>
    <row r="14" spans="1:13" ht="15" outlineLevel="1">
      <c r="A14" s="31" t="s">
        <v>66</v>
      </c>
      <c r="B14" s="33" t="s">
        <v>68</v>
      </c>
      <c r="C14" s="21">
        <f>C15</f>
        <v>80220</v>
      </c>
      <c r="D14" s="34">
        <f>SUM(D15)</f>
        <v>81000</v>
      </c>
      <c r="E14" s="34">
        <f>SUM(E15)</f>
        <v>82000</v>
      </c>
      <c r="F14" s="2">
        <f>E14/C14</f>
        <v>1.0221889803041635</v>
      </c>
      <c r="G14" s="2">
        <f>E14/D14</f>
        <v>1.0123456790123457</v>
      </c>
      <c r="H14" s="21">
        <f>H15</f>
        <v>85900</v>
      </c>
      <c r="I14" s="2">
        <f>H14/C14</f>
        <v>1.0708052854649712</v>
      </c>
      <c r="J14" s="2">
        <f>H14/D14</f>
        <v>1.0604938271604938</v>
      </c>
      <c r="K14" s="21">
        <f>K15</f>
        <v>0</v>
      </c>
      <c r="L14" s="2">
        <f>K14/C14</f>
        <v>0</v>
      </c>
      <c r="M14" s="2">
        <f>K14/D14</f>
        <v>0</v>
      </c>
    </row>
    <row r="15" spans="1:13" ht="15" outlineLevel="1">
      <c r="A15" s="32" t="s">
        <v>67</v>
      </c>
      <c r="B15" s="17" t="s">
        <v>69</v>
      </c>
      <c r="C15" s="22">
        <v>80220</v>
      </c>
      <c r="D15" s="35">
        <v>81000</v>
      </c>
      <c r="E15" s="35">
        <v>82000</v>
      </c>
      <c r="F15" s="1">
        <f>E15/C15</f>
        <v>1.0221889803041635</v>
      </c>
      <c r="G15" s="1">
        <f>E15/D15</f>
        <v>1.0123456790123457</v>
      </c>
      <c r="H15" s="22">
        <v>85900</v>
      </c>
      <c r="I15" s="1">
        <f>H15/C15</f>
        <v>1.0708052854649712</v>
      </c>
      <c r="J15" s="1">
        <f>H15/D15</f>
        <v>1.0604938271604938</v>
      </c>
      <c r="K15" s="22">
        <v>0</v>
      </c>
      <c r="L15" s="1">
        <f>K15/C15</f>
        <v>0</v>
      </c>
      <c r="M15" s="1">
        <f>K15/D15</f>
        <v>0</v>
      </c>
    </row>
    <row r="16" spans="1:13" s="14" customFormat="1" ht="25.5">
      <c r="A16" s="12" t="s">
        <v>22</v>
      </c>
      <c r="B16" s="13" t="s">
        <v>6</v>
      </c>
      <c r="C16" s="21">
        <f>SUM(C17:C17)</f>
        <v>0</v>
      </c>
      <c r="D16" s="34">
        <f>SUM(D17:D17)</f>
        <v>20000</v>
      </c>
      <c r="E16" s="34">
        <f>SUM(E17:E17)</f>
        <v>40000</v>
      </c>
      <c r="F16" s="2" t="e">
        <f t="shared" si="0"/>
        <v>#DIV/0!</v>
      </c>
      <c r="G16" s="2">
        <f t="shared" si="1"/>
        <v>2</v>
      </c>
      <c r="H16" s="21">
        <f>SUM(H17:H17)</f>
        <v>15000</v>
      </c>
      <c r="I16" s="2" t="e">
        <f t="shared" si="2"/>
        <v>#DIV/0!</v>
      </c>
      <c r="J16" s="2">
        <f t="shared" si="3"/>
        <v>0.75</v>
      </c>
      <c r="K16" s="21">
        <f>SUM(K17:K17)</f>
        <v>15000</v>
      </c>
      <c r="L16" s="2" t="e">
        <f t="shared" si="4"/>
        <v>#DIV/0!</v>
      </c>
      <c r="M16" s="2">
        <f t="shared" si="5"/>
        <v>0.75</v>
      </c>
    </row>
    <row r="17" spans="1:13" ht="41.25" customHeight="1" outlineLevel="1">
      <c r="A17" s="15" t="s">
        <v>62</v>
      </c>
      <c r="B17" s="16" t="s">
        <v>7</v>
      </c>
      <c r="C17" s="22">
        <v>0</v>
      </c>
      <c r="D17" s="36">
        <v>20000</v>
      </c>
      <c r="E17" s="36">
        <v>40000</v>
      </c>
      <c r="F17" s="1" t="e">
        <f t="shared" si="0"/>
        <v>#DIV/0!</v>
      </c>
      <c r="G17" s="1">
        <f t="shared" si="1"/>
        <v>2</v>
      </c>
      <c r="H17" s="22">
        <v>15000</v>
      </c>
      <c r="I17" s="1" t="e">
        <f t="shared" si="2"/>
        <v>#DIV/0!</v>
      </c>
      <c r="J17" s="1">
        <f t="shared" si="3"/>
        <v>0.75</v>
      </c>
      <c r="K17" s="22">
        <v>15000</v>
      </c>
      <c r="L17" s="1" t="e">
        <f t="shared" si="4"/>
        <v>#DIV/0!</v>
      </c>
      <c r="M17" s="1">
        <f t="shared" si="5"/>
        <v>0.75</v>
      </c>
    </row>
    <row r="18" spans="1:13" s="14" customFormat="1" ht="15">
      <c r="A18" s="12" t="s">
        <v>23</v>
      </c>
      <c r="B18" s="13" t="s">
        <v>8</v>
      </c>
      <c r="C18" s="21">
        <f>SUM(C19:C20)</f>
        <v>0</v>
      </c>
      <c r="D18" s="34">
        <f>SUM(D19:D20)</f>
        <v>1000</v>
      </c>
      <c r="E18" s="34">
        <f>SUM(E19:E20)</f>
        <v>570020.81</v>
      </c>
      <c r="F18" s="2" t="e">
        <f t="shared" si="0"/>
        <v>#DIV/0!</v>
      </c>
      <c r="G18" s="2">
        <f t="shared" si="1"/>
        <v>570.0208100000001</v>
      </c>
      <c r="H18" s="21">
        <f>SUM(H19:H20)</f>
        <v>570020.81</v>
      </c>
      <c r="I18" s="2" t="e">
        <f t="shared" si="2"/>
        <v>#DIV/0!</v>
      </c>
      <c r="J18" s="2">
        <f t="shared" si="3"/>
        <v>570.0208100000001</v>
      </c>
      <c r="K18" s="21">
        <f>SUM(K19:K20)</f>
        <v>570020.81</v>
      </c>
      <c r="L18" s="2" t="e">
        <f t="shared" si="4"/>
        <v>#DIV/0!</v>
      </c>
      <c r="M18" s="2">
        <f t="shared" si="5"/>
        <v>570.0208100000001</v>
      </c>
    </row>
    <row r="19" spans="1:13" ht="15" outlineLevel="1">
      <c r="A19" s="15" t="s">
        <v>24</v>
      </c>
      <c r="B19" s="16" t="s">
        <v>9</v>
      </c>
      <c r="C19" s="22">
        <v>0</v>
      </c>
      <c r="D19" s="35">
        <v>0</v>
      </c>
      <c r="E19" s="35">
        <v>569020.81</v>
      </c>
      <c r="F19" s="1" t="e">
        <f t="shared" si="0"/>
        <v>#DIV/0!</v>
      </c>
      <c r="G19" s="1" t="e">
        <f t="shared" si="1"/>
        <v>#DIV/0!</v>
      </c>
      <c r="H19" s="22">
        <v>569020.81</v>
      </c>
      <c r="I19" s="1" t="e">
        <f t="shared" si="2"/>
        <v>#DIV/0!</v>
      </c>
      <c r="J19" s="1" t="e">
        <f t="shared" si="3"/>
        <v>#DIV/0!</v>
      </c>
      <c r="K19" s="22">
        <v>569020.81</v>
      </c>
      <c r="L19" s="1" t="e">
        <f t="shared" si="4"/>
        <v>#DIV/0!</v>
      </c>
      <c r="M19" s="1" t="e">
        <f t="shared" si="5"/>
        <v>#DIV/0!</v>
      </c>
    </row>
    <row r="20" spans="1:13" ht="15" outlineLevel="1">
      <c r="A20" s="15" t="s">
        <v>25</v>
      </c>
      <c r="B20" s="16" t="s">
        <v>10</v>
      </c>
      <c r="C20" s="22">
        <v>0</v>
      </c>
      <c r="D20" s="35">
        <v>1000</v>
      </c>
      <c r="E20" s="35">
        <v>1000</v>
      </c>
      <c r="F20" s="1" t="e">
        <f t="shared" si="0"/>
        <v>#DIV/0!</v>
      </c>
      <c r="G20" s="1">
        <f t="shared" si="1"/>
        <v>1</v>
      </c>
      <c r="H20" s="22">
        <v>1000</v>
      </c>
      <c r="I20" s="1" t="e">
        <f t="shared" si="2"/>
        <v>#DIV/0!</v>
      </c>
      <c r="J20" s="1">
        <f t="shared" si="3"/>
        <v>1</v>
      </c>
      <c r="K20" s="22">
        <v>1000</v>
      </c>
      <c r="L20" s="1" t="e">
        <f t="shared" si="4"/>
        <v>#DIV/0!</v>
      </c>
      <c r="M20" s="1">
        <f t="shared" si="5"/>
        <v>1</v>
      </c>
    </row>
    <row r="21" spans="1:13" s="14" customFormat="1" ht="15">
      <c r="A21" s="12" t="s">
        <v>26</v>
      </c>
      <c r="B21" s="13" t="s">
        <v>11</v>
      </c>
      <c r="C21" s="21">
        <f>SUM(C22:C23)</f>
        <v>427504.02</v>
      </c>
      <c r="D21" s="34">
        <f>SUM(D22:D23)</f>
        <v>386011.83</v>
      </c>
      <c r="E21" s="34">
        <f>SUM(E22:E23)</f>
        <v>684709.37</v>
      </c>
      <c r="F21" s="2">
        <f t="shared" si="0"/>
        <v>1.601644283953166</v>
      </c>
      <c r="G21" s="2">
        <f t="shared" si="1"/>
        <v>1.7738041085424765</v>
      </c>
      <c r="H21" s="21">
        <f>SUM(H22:H23)</f>
        <v>260000</v>
      </c>
      <c r="I21" s="2">
        <f t="shared" si="2"/>
        <v>0.6081814154636487</v>
      </c>
      <c r="J21" s="2">
        <f t="shared" si="3"/>
        <v>0.6735544866591264</v>
      </c>
      <c r="K21" s="21">
        <f>SUM(K22:K23)</f>
        <v>230000</v>
      </c>
      <c r="L21" s="2">
        <f t="shared" si="4"/>
        <v>0.5380066367563047</v>
      </c>
      <c r="M21" s="2">
        <f t="shared" si="5"/>
        <v>0.595836661275381</v>
      </c>
    </row>
    <row r="22" spans="1:13" ht="15" outlineLevel="1">
      <c r="A22" s="15" t="s">
        <v>27</v>
      </c>
      <c r="B22" s="17" t="s">
        <v>12</v>
      </c>
      <c r="C22" s="22">
        <v>86237.58</v>
      </c>
      <c r="D22" s="35">
        <v>95011.83</v>
      </c>
      <c r="E22" s="35">
        <v>175543.66</v>
      </c>
      <c r="F22" s="1">
        <f t="shared" si="0"/>
        <v>2.0355819353928997</v>
      </c>
      <c r="G22" s="1">
        <f t="shared" si="1"/>
        <v>1.847597925437285</v>
      </c>
      <c r="H22" s="22">
        <v>80000</v>
      </c>
      <c r="I22" s="1">
        <f t="shared" si="2"/>
        <v>0.9276698163376106</v>
      </c>
      <c r="J22" s="1">
        <f t="shared" si="3"/>
        <v>0.8420004119487016</v>
      </c>
      <c r="K22" s="22">
        <v>80000</v>
      </c>
      <c r="L22" s="1">
        <f t="shared" si="4"/>
        <v>0.9276698163376106</v>
      </c>
      <c r="M22" s="1">
        <f t="shared" si="5"/>
        <v>0.8420004119487016</v>
      </c>
    </row>
    <row r="23" spans="1:13" ht="15" outlineLevel="1">
      <c r="A23" s="15" t="s">
        <v>28</v>
      </c>
      <c r="B23" s="17" t="s">
        <v>13</v>
      </c>
      <c r="C23" s="22">
        <v>341266.44</v>
      </c>
      <c r="D23" s="37">
        <v>291000</v>
      </c>
      <c r="E23" s="37">
        <v>509165.71</v>
      </c>
      <c r="F23" s="1">
        <f t="shared" si="0"/>
        <v>1.4919888108540647</v>
      </c>
      <c r="G23" s="1">
        <f t="shared" si="1"/>
        <v>1.7497103436426118</v>
      </c>
      <c r="H23" s="22">
        <v>180000</v>
      </c>
      <c r="I23" s="1">
        <f t="shared" si="2"/>
        <v>0.5274471172729437</v>
      </c>
      <c r="J23" s="1">
        <f t="shared" si="3"/>
        <v>0.6185567010309279</v>
      </c>
      <c r="K23" s="22">
        <v>150000</v>
      </c>
      <c r="L23" s="1">
        <f t="shared" si="4"/>
        <v>0.4395392643941197</v>
      </c>
      <c r="M23" s="1">
        <f t="shared" si="5"/>
        <v>0.5154639175257731</v>
      </c>
    </row>
    <row r="24" spans="1:13" s="14" customFormat="1" ht="15">
      <c r="A24" s="12" t="s">
        <v>29</v>
      </c>
      <c r="B24" s="13" t="s">
        <v>14</v>
      </c>
      <c r="C24" s="21">
        <f>SUM(C25:C25)</f>
        <v>0</v>
      </c>
      <c r="D24" s="38">
        <f>D25</f>
        <v>1000</v>
      </c>
      <c r="E24" s="38">
        <f>E25</f>
        <v>1000</v>
      </c>
      <c r="F24" s="2" t="e">
        <f t="shared" si="0"/>
        <v>#DIV/0!</v>
      </c>
      <c r="G24" s="2">
        <f t="shared" si="1"/>
        <v>1</v>
      </c>
      <c r="H24" s="21">
        <f>SUM(H25:H25)</f>
        <v>1000</v>
      </c>
      <c r="I24" s="2" t="e">
        <f t="shared" si="2"/>
        <v>#DIV/0!</v>
      </c>
      <c r="J24" s="2">
        <f t="shared" si="3"/>
        <v>1</v>
      </c>
      <c r="K24" s="21">
        <f>SUM(K25:K25)</f>
        <v>1000</v>
      </c>
      <c r="L24" s="2" t="e">
        <f t="shared" si="4"/>
        <v>#DIV/0!</v>
      </c>
      <c r="M24" s="2">
        <f t="shared" si="5"/>
        <v>1</v>
      </c>
    </row>
    <row r="25" spans="1:13" ht="15" outlineLevel="1">
      <c r="A25" s="15" t="s">
        <v>30</v>
      </c>
      <c r="B25" s="16" t="s">
        <v>15</v>
      </c>
      <c r="C25" s="22">
        <v>0</v>
      </c>
      <c r="D25" s="37">
        <v>1000</v>
      </c>
      <c r="E25" s="37">
        <v>1000</v>
      </c>
      <c r="F25" s="1" t="e">
        <f t="shared" si="0"/>
        <v>#DIV/0!</v>
      </c>
      <c r="G25" s="1">
        <f t="shared" si="1"/>
        <v>1</v>
      </c>
      <c r="H25" s="22">
        <v>1000</v>
      </c>
      <c r="I25" s="1" t="e">
        <f t="shared" si="2"/>
        <v>#DIV/0!</v>
      </c>
      <c r="J25" s="1">
        <f t="shared" si="3"/>
        <v>1</v>
      </c>
      <c r="K25" s="22">
        <v>1000</v>
      </c>
      <c r="L25" s="1" t="e">
        <f t="shared" si="4"/>
        <v>#DIV/0!</v>
      </c>
      <c r="M25" s="1">
        <f t="shared" si="5"/>
        <v>1</v>
      </c>
    </row>
    <row r="26" spans="1:13" s="14" customFormat="1" ht="15">
      <c r="A26" s="12" t="s">
        <v>31</v>
      </c>
      <c r="B26" s="13" t="s">
        <v>16</v>
      </c>
      <c r="C26" s="21">
        <f>C27</f>
        <v>1887211.68</v>
      </c>
      <c r="D26" s="34">
        <f>D27</f>
        <v>1715494</v>
      </c>
      <c r="E26" s="34">
        <f>E27</f>
        <v>1740110</v>
      </c>
      <c r="F26" s="2">
        <f t="shared" si="0"/>
        <v>0.9220534285798825</v>
      </c>
      <c r="G26" s="2">
        <f t="shared" si="1"/>
        <v>1.0143492195251047</v>
      </c>
      <c r="H26" s="21">
        <f>H27</f>
        <v>1192376.72</v>
      </c>
      <c r="I26" s="2">
        <f t="shared" si="2"/>
        <v>0.6318192774220219</v>
      </c>
      <c r="J26" s="2">
        <f t="shared" si="3"/>
        <v>0.695063182966539</v>
      </c>
      <c r="K26" s="21">
        <f>K27</f>
        <v>1141646.72</v>
      </c>
      <c r="L26" s="2">
        <f t="shared" si="4"/>
        <v>0.6049383501060146</v>
      </c>
      <c r="M26" s="2">
        <f t="shared" si="5"/>
        <v>0.6654915260560514</v>
      </c>
    </row>
    <row r="27" spans="1:13" ht="15" outlineLevel="1">
      <c r="A27" s="15" t="s">
        <v>32</v>
      </c>
      <c r="B27" s="16" t="s">
        <v>17</v>
      </c>
      <c r="C27" s="22">
        <v>1887211.68</v>
      </c>
      <c r="D27" s="36">
        <v>1715494</v>
      </c>
      <c r="E27" s="36">
        <v>1740110</v>
      </c>
      <c r="F27" s="1">
        <f t="shared" si="0"/>
        <v>0.9220534285798825</v>
      </c>
      <c r="G27" s="1">
        <f t="shared" si="1"/>
        <v>1.0143492195251047</v>
      </c>
      <c r="H27" s="22">
        <v>1192376.72</v>
      </c>
      <c r="I27" s="1">
        <f t="shared" si="2"/>
        <v>0.6318192774220219</v>
      </c>
      <c r="J27" s="1">
        <f t="shared" si="3"/>
        <v>0.695063182966539</v>
      </c>
      <c r="K27" s="22">
        <v>1141646.72</v>
      </c>
      <c r="L27" s="1">
        <f t="shared" si="4"/>
        <v>0.6049383501060146</v>
      </c>
      <c r="M27" s="1">
        <f t="shared" si="5"/>
        <v>0.6654915260560514</v>
      </c>
    </row>
    <row r="28" spans="1:13" s="14" customFormat="1" ht="15">
      <c r="A28" s="12" t="s">
        <v>33</v>
      </c>
      <c r="B28" s="13" t="s">
        <v>18</v>
      </c>
      <c r="C28" s="21">
        <f>SUM(C29:C30)</f>
        <v>125020</v>
      </c>
      <c r="D28" s="34">
        <f>SUM(D29:D29)</f>
        <v>115020</v>
      </c>
      <c r="E28" s="34">
        <f>SUM(E29:E29)</f>
        <v>115020</v>
      </c>
      <c r="F28" s="2">
        <f t="shared" si="0"/>
        <v>0.9200127979523276</v>
      </c>
      <c r="G28" s="2">
        <f t="shared" si="1"/>
        <v>1</v>
      </c>
      <c r="H28" s="21">
        <f>SUM(H29:H30)</f>
        <v>115020</v>
      </c>
      <c r="I28" s="2">
        <f t="shared" si="2"/>
        <v>0.9200127979523276</v>
      </c>
      <c r="J28" s="2">
        <f t="shared" si="3"/>
        <v>1</v>
      </c>
      <c r="K28" s="21">
        <f>SUM(K29:K30)</f>
        <v>115020</v>
      </c>
      <c r="L28" s="2">
        <f t="shared" si="4"/>
        <v>0.9200127979523276</v>
      </c>
      <c r="M28" s="2">
        <f t="shared" si="5"/>
        <v>1</v>
      </c>
    </row>
    <row r="29" spans="1:13" ht="15" outlineLevel="1">
      <c r="A29" s="15" t="s">
        <v>34</v>
      </c>
      <c r="B29" s="16" t="s">
        <v>19</v>
      </c>
      <c r="C29" s="22">
        <v>115020</v>
      </c>
      <c r="D29" s="37">
        <v>115020</v>
      </c>
      <c r="E29" s="37">
        <v>115020</v>
      </c>
      <c r="F29" s="1">
        <f t="shared" si="0"/>
        <v>1</v>
      </c>
      <c r="G29" s="1">
        <f t="shared" si="1"/>
        <v>1</v>
      </c>
      <c r="H29" s="22">
        <v>115020</v>
      </c>
      <c r="I29" s="1">
        <f t="shared" si="2"/>
        <v>1</v>
      </c>
      <c r="J29" s="1">
        <f t="shared" si="3"/>
        <v>1</v>
      </c>
      <c r="K29" s="22">
        <v>115020</v>
      </c>
      <c r="L29" s="1">
        <f t="shared" si="4"/>
        <v>1</v>
      </c>
      <c r="M29" s="1">
        <f t="shared" si="5"/>
        <v>1</v>
      </c>
    </row>
    <row r="30" spans="1:13" ht="15" outlineLevel="1">
      <c r="A30" s="15" t="s">
        <v>35</v>
      </c>
      <c r="B30" s="16" t="s">
        <v>20</v>
      </c>
      <c r="C30" s="22">
        <v>10000</v>
      </c>
      <c r="D30" s="37">
        <v>0</v>
      </c>
      <c r="E30" s="37">
        <v>0</v>
      </c>
      <c r="F30" s="1">
        <f t="shared" si="0"/>
        <v>0</v>
      </c>
      <c r="G30" s="1" t="e">
        <f t="shared" si="1"/>
        <v>#DIV/0!</v>
      </c>
      <c r="H30" s="22">
        <v>0</v>
      </c>
      <c r="I30" s="1">
        <f t="shared" si="2"/>
        <v>0</v>
      </c>
      <c r="J30" s="1" t="e">
        <f t="shared" si="3"/>
        <v>#DIV/0!</v>
      </c>
      <c r="K30" s="22">
        <v>0</v>
      </c>
      <c r="L30" s="1">
        <f t="shared" si="4"/>
        <v>0</v>
      </c>
      <c r="M30" s="1" t="e">
        <f t="shared" si="5"/>
        <v>#DIV/0!</v>
      </c>
    </row>
    <row r="31" spans="1:13" s="14" customFormat="1" ht="12.75" customHeight="1">
      <c r="A31" s="26" t="s">
        <v>49</v>
      </c>
      <c r="B31" s="26"/>
      <c r="C31" s="23">
        <f>C28+C26+C21+C18+C16+C14+C6</f>
        <v>4052390.71</v>
      </c>
      <c r="D31" s="23">
        <f>D28+D26+D21+D18+D16+D14+D6+D24</f>
        <v>4127439.74</v>
      </c>
      <c r="E31" s="23">
        <f>E28+E26+E21+E18+E16+E14+E6+E24</f>
        <v>4870826.0600000005</v>
      </c>
      <c r="F31" s="2">
        <f>E31/C31</f>
        <v>1.2019635836150657</v>
      </c>
      <c r="G31" s="2">
        <f t="shared" si="1"/>
        <v>1.1801083399948076</v>
      </c>
      <c r="H31" s="23">
        <f>H28+H26+H21+H18+H16+H14+H6+H24</f>
        <v>3589915.8100000005</v>
      </c>
      <c r="I31" s="2">
        <f>H31/C31</f>
        <v>0.8858760339029601</v>
      </c>
      <c r="J31" s="2">
        <f>H31/D31</f>
        <v>0.8697681943625422</v>
      </c>
      <c r="K31" s="23">
        <f>K28+K26+K21+K18+K16+K14+K6+K24</f>
        <v>3430810.81</v>
      </c>
      <c r="L31" s="2">
        <f>K31/C31</f>
        <v>0.8466140250331391</v>
      </c>
      <c r="M31" s="2">
        <f>K31/D31</f>
        <v>0.8312200846329012</v>
      </c>
    </row>
    <row r="32" spans="1:13" ht="15">
      <c r="A32" s="27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18"/>
      <c r="M32" s="18"/>
    </row>
    <row r="33" spans="1:13" s="20" customFormat="1" ht="28.5" customHeight="1">
      <c r="A33" s="30" t="s">
        <v>61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</sheetData>
  <sheetProtection/>
  <mergeCells count="5">
    <mergeCell ref="A2:K2"/>
    <mergeCell ref="A31:B31"/>
    <mergeCell ref="A32:K32"/>
    <mergeCell ref="A1:M1"/>
    <mergeCell ref="A33:M33"/>
  </mergeCells>
  <printOptions/>
  <pageMargins left="0.984251968503937" right="0.3937007874015748" top="0.7874015748031497" bottom="0.5905511811023623" header="0.3937007874015748" footer="0.5118110236220472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Елесина Алена Сергеевна</dc:creator>
  <cp:keywords/>
  <dc:description/>
  <cp:lastModifiedBy>1</cp:lastModifiedBy>
  <cp:lastPrinted>2019-10-28T05:37:11Z</cp:lastPrinted>
  <dcterms:created xsi:type="dcterms:W3CDTF">2018-10-31T12:49:20Z</dcterms:created>
  <dcterms:modified xsi:type="dcterms:W3CDTF">2020-12-17T08:11:07Z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