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14"/>
  </bookViews>
  <sheets>
    <sheet name="Прил.№1 нормативы" sheetId="1" r:id="rId1"/>
    <sheet name="Прил.№2 Доходы (табл.1) " sheetId="2" r:id="rId2"/>
    <sheet name="Прил.№2 Доходы (табл.1)" sheetId="3" state="hidden" r:id="rId3"/>
    <sheet name="Прил.№2 Доходы (табл.2)" sheetId="4" r:id="rId4"/>
    <sheet name="Прил.№3 админ.дох." sheetId="5" r:id="rId5"/>
    <sheet name="Прил.№4 ист.вн.фин." sheetId="6" r:id="rId6"/>
    <sheet name="Прил.№5 адм.ист.вн.фин." sheetId="7" r:id="rId7"/>
    <sheet name="Прил.6" sheetId="8" r:id="rId8"/>
    <sheet name="Прил.7" sheetId="9" r:id="rId9"/>
    <sheet name="Прил.8" sheetId="10" r:id="rId10"/>
    <sheet name="Прил.9 " sheetId="11" r:id="rId11"/>
    <sheet name="Прил.9" sheetId="12" state="hidden" r:id="rId12"/>
    <sheet name="Прил.10" sheetId="13" r:id="rId13"/>
    <sheet name="Прил.№11 внутр.заимст." sheetId="14" r:id="rId14"/>
    <sheet name="Прил.№12 муниц.гар. " sheetId="15" r:id="rId15"/>
  </sheets>
  <definedNames/>
  <calcPr fullCalcOnLoad="1"/>
</workbook>
</file>

<file path=xl/sharedStrings.xml><?xml version="1.0" encoding="utf-8"?>
<sst xmlns="http://schemas.openxmlformats.org/spreadsheetml/2006/main" count="999" uniqueCount="463">
  <si>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</si>
  <si>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</si>
  <si>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</si>
  <si>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</si>
  <si>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</si>
  <si>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>2019 год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</si>
  <si>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</si>
  <si>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</si>
  <si>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</si>
  <si>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</si>
  <si>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</si>
  <si>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</si>
  <si>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</si>
  <si>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</si>
  <si>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</si>
  <si>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</si>
  <si>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</si>
  <si>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</si>
  <si>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</si>
  <si>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</si>
  <si>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</si>
  <si>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</si>
  <si>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</si>
  <si>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</si>
  <si>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</si>
  <si>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</si>
  <si>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</si>
  <si>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</si>
  <si>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</si>
  <si>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</si>
  <si>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</si>
  <si>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</si>
  <si>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</si>
  <si>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</si>
  <si>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</si>
  <si>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</si>
  <si>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</si>
  <si>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</si>
  <si>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</si>
  <si>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</si>
  <si>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</si>
  <si>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</si>
  <si>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</si>
  <si>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</si>
  <si>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</si>
  <si>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</si>
  <si>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</si>
  <si>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</si>
  <si>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</si>
  <si>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</si>
  <si>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</si>
  <si>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</si>
  <si>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</si>
  <si>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</si>
  <si>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</si>
  <si>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</si>
  <si>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</si>
  <si>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</si>
  <si>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</si>
  <si>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</si>
  <si>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</si>
  <si>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</si>
  <si>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</si>
  <si>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</si>
  <si>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</si>
  <si>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</si>
  <si>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</si>
  <si>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</si>
  <si>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</si>
  <si>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</si>
  <si>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</si>
  <si>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</si>
  <si>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</si>
  <si>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</si>
  <si>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</si>
  <si>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Уменьшение  прочих остатков денежных средств бюджетов сельских поселений</t>
  </si>
  <si>
    <t>главного админист-ратора</t>
  </si>
  <si>
    <t>Увеличение   прочих остатков денежных средств бюджетов сельских поселений</t>
  </si>
  <si>
    <t xml:space="preserve">Наименование главных администраторов, групп, подгрупп, статей, видов источников финансирования 
дефицита бюджета
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</si>
  <si>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</si>
  <si>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</si>
  <si>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</si>
  <si>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</si>
  <si>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</si>
  <si>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</si>
  <si>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</si>
  <si>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</si>
  <si>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</si>
  <si>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</si>
  <si>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</si>
  <si>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</si>
  <si>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</si>
  <si>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</si>
  <si>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</si>
  <si>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</si>
  <si>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</si>
  <si>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</si>
  <si>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</si>
  <si>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</si>
  <si>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</si>
  <si>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</si>
  <si>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</si>
  <si>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</si>
  <si>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</si>
  <si>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</si>
  <si>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</si>
  <si>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</si>
  <si>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</si>
  <si>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</si>
  <si>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</si>
  <si>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Дотации бюджетам сельских поселений на выравнивание бюджетной обеспеченности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</si>
  <si>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</si>
  <si>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</si>
  <si>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</si>
  <si>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</si>
  <si>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</si>
  <si>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</si>
  <si>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</si>
  <si>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</si>
  <si>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</si>
  <si>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</si>
  <si>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</si>
  <si>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</si>
  <si>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</si>
  <si>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</si>
  <si>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</si>
  <si>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</si>
  <si>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</si>
  <si>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</si>
  <si>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</si>
  <si>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</si>
  <si>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</si>
  <si>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</si>
  <si>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</si>
  <si>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</si>
  <si>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</si>
  <si>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</si>
  <si>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</si>
  <si>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</si>
  <si>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</si>
  <si>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</si>
  <si>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</si>
  <si>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</si>
  <si>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</si>
  <si>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</si>
  <si>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</si>
  <si>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</si>
  <si>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</si>
  <si>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</si>
  <si>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</si>
  <si>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</si>
  <si>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</si>
  <si>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</si>
  <si>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</si>
  <si>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</si>
  <si>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</si>
  <si>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</si>
  <si>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</si>
  <si>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</si>
  <si>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</si>
  <si>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</si>
  <si>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</si>
  <si>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</si>
  <si>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</si>
  <si>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</si>
  <si>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</si>
  <si>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</si>
  <si>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</si>
  <si>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</si>
  <si>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</si>
  <si>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</si>
  <si>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</si>
  <si>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</si>
  <si>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</si>
  <si>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</si>
  <si>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</si>
  <si>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</si>
  <si>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</si>
  <si>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Администрация Мугреево-Никольского сельского поселения Южского муниципального района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</si>
  <si>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</si>
  <si>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</si>
  <si>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</si>
  <si>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</si>
  <si>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</si>
  <si>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</si>
  <si>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</si>
  <si>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</si>
  <si>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</si>
  <si>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</si>
  <si>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</si>
  <si>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</si>
  <si>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</si>
  <si>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</si>
  <si>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</si>
  <si>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</si>
  <si>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</si>
  <si>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</si>
  <si>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</si>
  <si>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</si>
  <si>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</si>
  <si>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</si>
  <si>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</si>
  <si>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</si>
  <si>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</si>
  <si>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</si>
  <si>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</si>
  <si>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</si>
  <si>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</si>
  <si>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</si>
  <si>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</si>
  <si>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</si>
  <si>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</si>
  <si>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</si>
  <si>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</si>
  <si>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</si>
  <si>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</si>
  <si>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</si>
  <si>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</si>
  <si>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</si>
  <si>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</si>
  <si>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</si>
  <si>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</si>
  <si>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</si>
  <si>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</si>
  <si>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</si>
  <si>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</si>
  <si>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</si>
  <si>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</si>
  <si>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</si>
  <si>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</si>
  <si>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</si>
  <si>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</si>
  <si>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</si>
  <si>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</si>
  <si>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</si>
  <si>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</si>
  <si>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</si>
  <si>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</si>
  <si>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</si>
  <si>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</si>
  <si>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</si>
  <si>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</si>
  <si>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</si>
  <si>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</si>
  <si>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</si>
  <si>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</si>
  <si>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</si>
  <si>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</si>
  <si>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</si>
  <si>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</si>
  <si>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</si>
  <si>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</si>
  <si>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</si>
  <si>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</si>
  <si>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</si>
  <si>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</si>
  <si>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</si>
  <si>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</si>
  <si>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</si>
  <si>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</si>
  <si>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</si>
  <si>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</si>
  <si>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</si>
  <si>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</si>
  <si>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</si>
  <si>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</si>
  <si>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</si>
  <si>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Сумма 2020 год</t>
  </si>
  <si>
    <t>условно утвержденные</t>
  </si>
  <si>
    <t>0105</t>
  </si>
  <si>
    <t>Судебная система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</si>
  <si>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</si>
  <si>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</si>
  <si>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</si>
  <si>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</si>
  <si>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</si>
  <si>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</si>
  <si>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</si>
  <si>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</si>
  <si>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</si>
  <si>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</si>
  <si>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</si>
  <si>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</si>
  <si>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</si>
  <si>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</si>
  <si>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</si>
  <si>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</si>
  <si>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</si>
  <si>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</si>
  <si>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</si>
  <si>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</si>
  <si>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</si>
  <si>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</si>
  <si>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30 9 00 51200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</si>
  <si>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</si>
  <si>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</si>
  <si>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</si>
  <si>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</si>
  <si>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</si>
  <si>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</si>
  <si>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</si>
  <si>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</si>
  <si>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Иные межбюджетные трансферты</t>
  </si>
  <si>
    <t>182 1 01 02010 01 0000 110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</si>
  <si>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</si>
  <si>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182 1 06 01030 10 0000 110</t>
  </si>
  <si>
    <t>182 1 06 06033 10 0000 110</t>
  </si>
  <si>
    <t>182 1 06 06043 10 0000 110</t>
  </si>
  <si>
    <t>805 1 17 01050 10 0000 180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</si>
  <si>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</si>
  <si>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</si>
  <si>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0310</t>
  </si>
  <si>
    <t>Обеспечение пожарной безопасности</t>
  </si>
  <si>
    <t xml:space="preserve">Доходы бюджета Мугреево-Никольского сельского поселения по кодам
классификации доходов бюджетов на 2019 год и на плановый период 2020 и 2021 годов. 
</t>
  </si>
  <si>
    <t>Безвозмездные поступления в бюджет Мугреево-Никольского сельского поселения в 2019 году и плановом периоде 2020 и 2021 годов</t>
  </si>
  <si>
    <t>2021 год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</si>
  <si>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2019 год и на плановый период 2020 и 2021 годов 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</si>
  <si>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</si>
  <si>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</si>
  <si>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Источники внутреннего финансирования дефицита бюджета Мугреево-Никольского сельского поселения на 2019 год и на плановый период 2020 и 2021 годов
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</si>
  <si>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</si>
  <si>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</si>
  <si>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</si>
  <si>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</si>
  <si>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</si>
  <si>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</si>
  <si>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</si>
  <si>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</si>
  <si>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</si>
  <si>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</si>
  <si>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</si>
  <si>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</si>
  <si>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</si>
  <si>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</si>
  <si>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 xml:space="preserve">Перечень главных администраторов 
источников внутреннего финансирования дефицита бюджета               Мугреево-Никольского сельского поселения
 на 2019 год и на плановый период 2020 и 2021 годов 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</si>
  <si>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2019 год.</t>
  </si>
  <si>
    <t>Сумма         2019 год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</si>
  <si>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2019-2021г.г."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</si>
  <si>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</si>
  <si>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</si>
  <si>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01 2 01 20160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</si>
  <si>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</si>
  <si>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</si>
  <si>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Проведение косметического ремонта помещений и фасадов зданий, закрепленных за органами местного самоуправления (Закупка товаров, работ и услуг для обеспечения государственных (муниципальных) нужд)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</si>
  <si>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</si>
  <si>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</si>
  <si>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</si>
  <si>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</si>
  <si>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</si>
  <si>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</si>
  <si>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</si>
  <si>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</si>
  <si>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</si>
  <si>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</si>
  <si>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</si>
  <si>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</si>
  <si>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</si>
  <si>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</si>
  <si>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</si>
  <si>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</si>
  <si>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</si>
  <si>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</si>
  <si>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</si>
  <si>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</si>
  <si>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</si>
  <si>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 xml:space="preserve">Программа муниципальных гарантий Мугреево-Никольского сельского поселения в валюте Российской Федерации на 2019 год и плановый период 2020 и 2021 годов </t>
  </si>
  <si>
    <t xml:space="preserve">1.1.Перечень подлежащих предоставлению муниципальных гарантий Мугреево-Никольского сельского поселения
в 2019-2021 годах
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</si>
  <si>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2019 год и на плановый период 2020 и 2021 годов</t>
  </si>
  <si>
    <t>Ведомственная структура расходов бюджета Мугреево-Никольского сельского поселения на плановый период 2020 и 2021 годов</t>
  </si>
  <si>
    <t>Сумма         2020 год                    (руб.)</t>
  </si>
  <si>
    <t>Сумма    2021 год (руб.)</t>
  </si>
  <si>
    <t>Ведомственная структура расходов бюджета Мугреево-Никольского сельского поселения на 2019 год.</t>
  </si>
  <si>
    <t>Сумма 2021 год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</si>
  <si>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2020-2021г.г.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</si>
  <si>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</si>
  <si>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</si>
  <si>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</si>
  <si>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</si>
  <si>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</si>
  <si>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</si>
  <si>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</si>
  <si>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</si>
  <si>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2019-2021 годы"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</si>
  <si>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2019-2021г.г."</t>
  </si>
  <si>
    <t>Муниципальная программа Мугреево-Никольскогоо сельского поселения "Благоустройство Мугреево-Никольского сельского поселения  на 2019-2021г.г."</t>
  </si>
  <si>
    <t>Муниципальная программа Мугреево-Никольского сельского поселения "Развитие культуры в Мугреево-Никольском сельском поселении на 2019-2021гг"</t>
  </si>
  <si>
    <t>01 1 03 20260</t>
  </si>
  <si>
    <t>01 2 01 20170</t>
  </si>
  <si>
    <t>30 9 00 60010</t>
  </si>
  <si>
    <t>805 2 02 15001 10 0000 150</t>
  </si>
  <si>
    <t>805 2 02 15002 10 0000150</t>
  </si>
  <si>
    <t>805 2 02 29999 10 0000150</t>
  </si>
  <si>
    <t>805 2 02 35118 10 0000150</t>
  </si>
  <si>
    <t>805 2 02 35120 10 0000150</t>
  </si>
  <si>
    <t>805 2 02 40014 10 0000150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</si>
  <si>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</si>
  <si>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</si>
  <si>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Дотации бюджетам сельских поселений на выравнивание бюджетной обеспеченности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</si>
  <si>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</si>
  <si>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</si>
  <si>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</si>
  <si>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</si>
  <si>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</si>
  <si>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</si>
  <si>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</si>
  <si>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</si>
  <si>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</si>
  <si>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</si>
  <si>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</si>
  <si>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</si>
  <si>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</si>
  <si>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</si>
  <si>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</si>
  <si>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000 2023512000 0000 150</t>
  </si>
  <si>
    <t xml:space="preserve"> 000 2023512010 0000 150</t>
  </si>
  <si>
    <t xml:space="preserve"> 805 2023512010 0000 150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</si>
  <si>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</si>
  <si>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</si>
  <si>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</si>
  <si>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</si>
  <si>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000 2 08 05000 10 0000 150</t>
  </si>
  <si>
    <t>805 2 08 05000 10 0000 150</t>
  </si>
  <si>
    <t>Дотация бюджетам сельских поселений на выравнивание бюджетной обеспеченности /            805 2 02 15001 10 0000 150</t>
  </si>
  <si>
    <t>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</si>
  <si>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150 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</si>
  <si>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                                                                                               805 2023512010 0000 150                                                         </t>
  </si>
  <si>
    <t>Прочие субсидии бюджетам сельских поселений /                                                                           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</si>
  <si>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150</t>
  </si>
  <si>
    <t>805 2 08 05000 10 0000150</t>
  </si>
  <si>
    <t>30 9 00 10050</t>
  </si>
  <si>
    <t>Исполнение передаваемых полномочий по решению вопросов местного значения, предусмотренных пунктами 4, 6, 22, 26, 31, 33.1, 33.2, 38 части 1 статьи 14 Федерального закона от 06.10.2003 №131-ФЗ "Об общих принципах организации местного самоуправления в Российской Федерации" (Закупка товаров, работ и услуг для обеспечения государственных (муниципальных) нужд)</t>
  </si>
  <si>
    <t xml:space="preserve">1.2.Общий объем бюджетных ассигнований, предусмотренных на исполнение муниципальных гарантий Мугреево-Никольского сельского поселения по возможным гарантийным случаям, в 2019 году и плановом периоде 2020 и 2021 годов
</t>
  </si>
  <si>
    <t>Муниципальные гарантии Мугреево-Никольского сельского поселения</t>
  </si>
  <si>
    <t>Бюджетные ассигнования, руб.</t>
  </si>
  <si>
    <t>Финансовое обеспечение</t>
  </si>
  <si>
    <t xml:space="preserve">Программа муниципальных внутренних заимствований
Мугреево-Никольского сельского поселения
на 2019 год и на плановый
 период 2020 и 2021 годов    
</t>
  </si>
  <si>
    <t>Содержание имущества казны (Закупка товаров, работ и услуг для обеспечения государственных (муниципальных) нужд)</t>
  </si>
  <si>
    <t xml:space="preserve">группы, подгруппы, статьи, вида источника финансирования дефицита бюджета
</t>
  </si>
  <si>
    <t>Коды классификации источников финансирования дефицита бюджета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</si>
  <si>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</si>
  <si>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</si>
  <si>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</si>
  <si>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</si>
  <si>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>Муниципальная программа Мугреево-Никольского сельского поселения "Благоустройство Мугреево-Никольского сельского поселения  на 2019-2021г.г."</t>
  </si>
  <si>
    <t xml:space="preserve">Нормативы распределения доходов в бюджет Мугреево-Никольского сельского поселения на 2019 год и на плановый период 2020 и 2021 годов 
</t>
  </si>
  <si>
    <t xml:space="preserve">% отчислений в бюджет сельского поселения </t>
  </si>
  <si>
    <t>805 1 11 05035 10 0000 120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</si>
  <si>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</si>
  <si>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805 1 13 01995 10 0000 130</t>
  </si>
  <si>
    <t>805 1 13 02995 10 0000 130</t>
  </si>
  <si>
    <t>805 1 17 05050 10 0000 180</t>
  </si>
  <si>
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</si>
  <si>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</si>
  <si>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3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</si>
  <si>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</si>
  <si>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5
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от 21.12.2018г. №38
</t>
  </si>
  <si>
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</si>
  <si>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                                                        и на плановый период 2020 и 2021 годов»
от 21.12.2018г. №38</t>
  </si>
  <si>
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2019 год                                                         и на плановый период 2020 и 2021 годов»  от 21.12.2018г. №38</t>
  </si>
  <si>
    <t xml:space="preserve"> 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2019 год                                                         и на плановый период 2020 и 2021 годов»
от 21.12.2018г. №38</t>
  </si>
  <si>
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 от 21.12.2018г. №38
</t>
  </si>
  <si>
    <t xml:space="preserve">  Приложение № 11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от 21.12.2018г. №38
</t>
  </si>
  <si>
    <t xml:space="preserve">  Приложение № 12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2019год и на плановый 
период 2020 и 2021 годов»
  от 21.12.2018г. №38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</si>
</sst>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7" fillId="0" borderId="1">
      <alignment horizontal="left" wrapText="1" indent="2"/>
      <protection/>
    </xf>
    <xf numFmtId="49" fontId="57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87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2" fontId="27" fillId="0" borderId="21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21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8" fillId="0" borderId="0" xfId="33" applyFont="1" applyFill="1">
      <alignment/>
      <protection/>
    </xf>
    <xf numFmtId="49" fontId="37" fillId="0" borderId="22" xfId="33" applyNumberFormat="1" applyFont="1" applyFill="1" applyBorder="1" applyAlignment="1">
      <alignment horizontal="center" vertical="top"/>
      <protection/>
    </xf>
    <xf numFmtId="2" fontId="38" fillId="0" borderId="22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2" fontId="39" fillId="0" borderId="22" xfId="33" applyNumberFormat="1" applyFont="1" applyFill="1" applyBorder="1" applyAlignment="1">
      <alignment horizontal="justify" vertical="top"/>
      <protection/>
    </xf>
    <xf numFmtId="2" fontId="37" fillId="0" borderId="22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8" fillId="0" borderId="22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8" fillId="0" borderId="22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" fontId="43" fillId="0" borderId="22" xfId="33" applyNumberFormat="1" applyFont="1" applyFill="1" applyBorder="1" applyAlignment="1">
      <alignment horizontal="center" vertical="center"/>
      <protection/>
    </xf>
    <xf numFmtId="2" fontId="23" fillId="0" borderId="22" xfId="33" applyNumberFormat="1" applyFont="1" applyFill="1" applyBorder="1" applyAlignment="1">
      <alignment horizontal="justify" vertical="top"/>
      <protection/>
    </xf>
    <xf numFmtId="49" fontId="23" fillId="0" borderId="22" xfId="33" applyNumberFormat="1" applyFont="1" applyFill="1" applyBorder="1" applyAlignment="1">
      <alignment horizontal="center" wrapText="1"/>
      <protection/>
    </xf>
    <xf numFmtId="4" fontId="23" fillId="0" borderId="22" xfId="33" applyNumberFormat="1" applyFont="1" applyFill="1" applyBorder="1" applyAlignment="1">
      <alignment horizontal="center" wrapText="1"/>
      <protection/>
    </xf>
    <xf numFmtId="0" fontId="43" fillId="0" borderId="22" xfId="33" applyFont="1" applyFill="1" applyBorder="1">
      <alignment/>
      <protection/>
    </xf>
    <xf numFmtId="0" fontId="27" fillId="0" borderId="22" xfId="33" applyFont="1" applyBorder="1" applyAlignment="1">
      <alignment wrapText="1"/>
      <protection/>
    </xf>
    <xf numFmtId="49" fontId="27" fillId="0" borderId="22" xfId="33" applyNumberFormat="1" applyFont="1" applyBorder="1" applyAlignment="1">
      <alignment horizontal="center"/>
      <protection/>
    </xf>
    <xf numFmtId="4" fontId="27" fillId="0" borderId="22" xfId="33" applyNumberFormat="1" applyFont="1" applyBorder="1" applyAlignment="1">
      <alignment horizontal="left" indent="1"/>
      <protection/>
    </xf>
    <xf numFmtId="49" fontId="23" fillId="0" borderId="22" xfId="33" applyNumberFormat="1" applyFont="1" applyFill="1" applyBorder="1" applyAlignment="1">
      <alignment horizontal="center"/>
      <protection/>
    </xf>
    <xf numFmtId="4" fontId="23" fillId="0" borderId="22" xfId="33" applyNumberFormat="1" applyFont="1" applyFill="1" applyBorder="1" applyAlignment="1">
      <alignment horizontal="center"/>
      <protection/>
    </xf>
    <xf numFmtId="49" fontId="43" fillId="0" borderId="22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" fontId="38" fillId="0" borderId="22" xfId="33" applyNumberFormat="1" applyFont="1" applyFill="1" applyBorder="1" applyAlignment="1">
      <alignment horizontal="center" vertical="center"/>
      <protection/>
    </xf>
    <xf numFmtId="0" fontId="38" fillId="0" borderId="22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2" xfId="33" applyNumberFormat="1" applyFont="1" applyFill="1" applyBorder="1" applyAlignment="1">
      <alignment horizontal="center" vertical="center" wrapText="1"/>
      <protection/>
    </xf>
    <xf numFmtId="49" fontId="43" fillId="0" borderId="22" xfId="33" applyNumberFormat="1" applyFont="1" applyFill="1" applyBorder="1" applyAlignment="1">
      <alignment horizontal="center"/>
      <protection/>
    </xf>
    <xf numFmtId="4" fontId="43" fillId="0" borderId="22" xfId="33" applyNumberFormat="1" applyFont="1" applyFill="1" applyBorder="1" applyAlignment="1">
      <alignment horizontal="center"/>
      <protection/>
    </xf>
    <xf numFmtId="49" fontId="27" fillId="0" borderId="22" xfId="33" applyNumberFormat="1" applyFont="1" applyBorder="1" applyAlignment="1">
      <alignment horizontal="center" wrapText="1"/>
      <protection/>
    </xf>
    <xf numFmtId="2" fontId="23" fillId="0" borderId="22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5" fillId="0" borderId="0" xfId="0" applyFont="1" applyAlignment="1">
      <alignment/>
    </xf>
    <xf numFmtId="49" fontId="60" fillId="0" borderId="0" xfId="0" applyNumberFormat="1" applyFont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 wrapText="1"/>
    </xf>
    <xf numFmtId="4" fontId="43" fillId="0" borderId="22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64" fillId="0" borderId="2" xfId="35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9" fontId="65" fillId="0" borderId="12" xfId="35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64" fillId="0" borderId="12" xfId="35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65" fillId="0" borderId="2" xfId="35" applyFont="1" applyAlignment="1" applyProtection="1">
      <alignment horizontal="center" vertical="top" wrapText="1"/>
      <protection/>
    </xf>
    <xf numFmtId="0" fontId="64" fillId="0" borderId="1" xfId="34" applyNumberFormat="1" applyFont="1" applyAlignment="1" applyProtection="1">
      <alignment vertical="top" wrapText="1"/>
      <protection/>
    </xf>
    <xf numFmtId="0" fontId="65" fillId="0" borderId="12" xfId="34" applyNumberFormat="1" applyFont="1" applyBorder="1" applyAlignment="1" applyProtection="1">
      <alignment horizontal="left" vertical="top" wrapText="1"/>
      <protection/>
    </xf>
    <xf numFmtId="0" fontId="64" fillId="0" borderId="12" xfId="34" applyNumberFormat="1" applyFont="1" applyBorder="1" applyAlignment="1" applyProtection="1">
      <alignment horizontal="left" vertical="top" wrapText="1"/>
      <protection/>
    </xf>
    <xf numFmtId="0" fontId="65" fillId="0" borderId="1" xfId="34" applyNumberFormat="1" applyFont="1" applyAlignment="1" applyProtection="1">
      <alignment horizontal="left" vertical="top" wrapText="1"/>
      <protection/>
    </xf>
    <xf numFmtId="0" fontId="64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64" fillId="0" borderId="26" xfId="35" applyFont="1" applyBorder="1" applyAlignment="1" applyProtection="1">
      <alignment horizontal="center" vertical="top" wrapText="1"/>
      <protection/>
    </xf>
    <xf numFmtId="0" fontId="64" fillId="0" borderId="27" xfId="34" applyNumberFormat="1" applyFont="1" applyBorder="1" applyAlignment="1" applyProtection="1">
      <alignment vertical="top" wrapText="1"/>
      <protection/>
    </xf>
    <xf numFmtId="4" fontId="26" fillId="0" borderId="2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7" fillId="24" borderId="22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8" fillId="24" borderId="22" xfId="33" applyNumberFormat="1" applyFont="1" applyFill="1" applyBorder="1" applyAlignment="1">
      <alignment horizontal="justify" vertical="top"/>
      <protection/>
    </xf>
    <xf numFmtId="0" fontId="41" fillId="24" borderId="0" xfId="33" applyFont="1" applyFill="1">
      <alignment/>
      <protection/>
    </xf>
    <xf numFmtId="2" fontId="37" fillId="24" borderId="22" xfId="33" applyNumberFormat="1" applyFont="1" applyFill="1" applyBorder="1" applyAlignment="1">
      <alignment horizontal="justify" vertical="top" wrapText="1"/>
      <protection/>
    </xf>
    <xf numFmtId="0" fontId="44" fillId="24" borderId="22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8" fillId="0" borderId="22" xfId="33" applyNumberFormat="1" applyFont="1" applyFill="1" applyBorder="1" applyAlignment="1">
      <alignment horizontal="center" vertical="top"/>
      <protection/>
    </xf>
    <xf numFmtId="49" fontId="38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 wrapText="1"/>
      <protection/>
    </xf>
    <xf numFmtId="49" fontId="39" fillId="24" borderId="22" xfId="33" applyNumberFormat="1" applyFont="1" applyFill="1" applyBorder="1" applyAlignment="1">
      <alignment horizontal="center" vertical="top"/>
      <protection/>
    </xf>
    <xf numFmtId="49" fontId="39" fillId="24" borderId="22" xfId="33" applyNumberFormat="1" applyFont="1" applyFill="1" applyBorder="1" applyAlignment="1">
      <alignment horizontal="center" vertical="top" wrapText="1"/>
      <protection/>
    </xf>
    <xf numFmtId="4" fontId="39" fillId="24" borderId="22" xfId="33" applyNumberFormat="1" applyFont="1" applyFill="1" applyBorder="1" applyAlignment="1">
      <alignment horizontal="center" vertical="top" wrapText="1"/>
      <protection/>
    </xf>
    <xf numFmtId="49" fontId="44" fillId="24" borderId="22" xfId="33" applyNumberFormat="1" applyFont="1" applyFill="1" applyBorder="1" applyAlignment="1">
      <alignment horizontal="center" vertical="top"/>
      <protection/>
    </xf>
    <xf numFmtId="49" fontId="37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horizontal="center" vertical="top" wrapText="1"/>
      <protection/>
    </xf>
    <xf numFmtId="49" fontId="37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vertical="top" wrapText="1"/>
      <protection/>
    </xf>
    <xf numFmtId="4" fontId="37" fillId="24" borderId="22" xfId="33" applyNumberFormat="1" applyFont="1" applyFill="1" applyBorder="1" applyAlignment="1">
      <alignment horizontal="center" vertical="top"/>
      <protection/>
    </xf>
    <xf numFmtId="0" fontId="45" fillId="0" borderId="22" xfId="33" applyFont="1" applyFill="1" applyBorder="1" applyAlignment="1">
      <alignment horizontal="justify" vertical="top"/>
      <protection/>
    </xf>
    <xf numFmtId="4" fontId="66" fillId="0" borderId="29" xfId="0" applyNumberFormat="1" applyFont="1" applyBorder="1" applyAlignment="1">
      <alignment horizontal="center"/>
    </xf>
    <xf numFmtId="0" fontId="45" fillId="24" borderId="22" xfId="33" applyFont="1" applyFill="1" applyBorder="1" applyAlignment="1">
      <alignment horizontal="justify" vertical="top"/>
      <protection/>
    </xf>
    <xf numFmtId="49" fontId="45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center" vertical="top" wrapText="1"/>
      <protection/>
    </xf>
    <xf numFmtId="4" fontId="45" fillId="24" borderId="22" xfId="33" applyNumberFormat="1" applyFont="1" applyFill="1" applyBorder="1" applyAlignment="1">
      <alignment horizontal="center" vertical="top" wrapText="1"/>
      <protection/>
    </xf>
    <xf numFmtId="4" fontId="44" fillId="24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 wrapText="1"/>
      <protection/>
    </xf>
    <xf numFmtId="2" fontId="39" fillId="24" borderId="22" xfId="33" applyNumberFormat="1" applyFont="1" applyFill="1" applyBorder="1" applyAlignment="1">
      <alignment horizontal="justify" vertical="top"/>
      <protection/>
    </xf>
    <xf numFmtId="2" fontId="45" fillId="0" borderId="22" xfId="33" applyNumberFormat="1" applyFont="1" applyFill="1" applyBorder="1" applyAlignment="1">
      <alignment horizontal="justify" vertical="top"/>
      <protection/>
    </xf>
    <xf numFmtId="2" fontId="45" fillId="24" borderId="22" xfId="33" applyNumberFormat="1" applyFont="1" applyFill="1" applyBorder="1" applyAlignment="1">
      <alignment horizontal="justify" vertical="top"/>
      <protection/>
    </xf>
    <xf numFmtId="4" fontId="39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justify" vertical="top"/>
      <protection/>
    </xf>
    <xf numFmtId="0" fontId="30" fillId="0" borderId="16" xfId="0" applyFont="1" applyBorder="1" applyAlignment="1">
      <alignment horizontal="center" vertical="top" wrapText="1"/>
    </xf>
    <xf numFmtId="1" fontId="66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 wrapText="1"/>
    </xf>
    <xf numFmtId="49" fontId="67" fillId="0" borderId="12" xfId="35" applyFont="1" applyBorder="1" applyAlignment="1" applyProtection="1">
      <alignment horizontal="center" wrapText="1"/>
      <protection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6" fillId="0" borderId="12" xfId="35" applyFont="1" applyBorder="1" applyAlignment="1" applyProtection="1">
      <alignment horizontal="center" vertical="top" wrapText="1"/>
      <protection/>
    </xf>
    <xf numFmtId="0" fontId="69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49" fontId="67" fillId="0" borderId="2" xfId="35" applyFont="1" applyAlignment="1" applyProtection="1">
      <alignment horizontal="center"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4" fontId="27" fillId="0" borderId="28" xfId="0" applyNumberFormat="1" applyFont="1" applyBorder="1" applyAlignment="1">
      <alignment horizontal="center" vertical="top" wrapText="1"/>
    </xf>
    <xf numFmtId="49" fontId="67" fillId="0" borderId="26" xfId="35" applyFont="1" applyBorder="1" applyAlignment="1" applyProtection="1">
      <alignment horizontal="center" vertical="top" wrapText="1"/>
      <protection/>
    </xf>
    <xf numFmtId="0" fontId="68" fillId="0" borderId="27" xfId="34" applyNumberFormat="1" applyFont="1" applyBorder="1" applyAlignment="1" applyProtection="1">
      <alignment vertical="top" wrapText="1"/>
      <protection/>
    </xf>
    <xf numFmtId="4" fontId="30" fillId="0" borderId="28" xfId="0" applyNumberFormat="1" applyFont="1" applyBorder="1" applyAlignment="1">
      <alignment horizontal="center" vertical="top" wrapText="1"/>
    </xf>
    <xf numFmtId="49" fontId="66" fillId="0" borderId="2" xfId="35" applyFont="1" applyAlignment="1" applyProtection="1">
      <alignment horizontal="center" vertical="top" wrapText="1"/>
      <protection/>
    </xf>
    <xf numFmtId="0" fontId="69" fillId="0" borderId="1" xfId="34" applyNumberFormat="1" applyFont="1" applyAlignment="1" applyProtection="1">
      <alignment vertical="top" wrapText="1"/>
      <protection/>
    </xf>
    <xf numFmtId="0" fontId="69" fillId="0" borderId="1" xfId="34" applyNumberFormat="1" applyFont="1" applyAlignment="1" applyProtection="1">
      <alignment horizontal="left" vertical="top" wrapText="1"/>
      <protection/>
    </xf>
    <xf numFmtId="0" fontId="28" fillId="0" borderId="12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3" fillId="0" borderId="2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center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9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49" fontId="43" fillId="0" borderId="22" xfId="33" applyNumberFormat="1" applyFont="1" applyFill="1" applyBorder="1" applyAlignment="1">
      <alignment horizontal="center" vertical="top"/>
      <protection/>
    </xf>
    <xf numFmtId="4" fontId="43" fillId="0" borderId="22" xfId="33" applyNumberFormat="1" applyFont="1" applyFill="1" applyBorder="1" applyAlignment="1">
      <alignment horizontal="center" vertical="top"/>
      <protection/>
    </xf>
    <xf numFmtId="0" fontId="27" fillId="0" borderId="22" xfId="33" applyFont="1" applyBorder="1" applyAlignment="1">
      <alignment vertical="top" wrapText="1"/>
      <protection/>
    </xf>
    <xf numFmtId="49" fontId="27" fillId="0" borderId="22" xfId="33" applyNumberFormat="1" applyFont="1" applyBorder="1" applyAlignment="1">
      <alignment horizontal="center" vertical="top" wrapText="1"/>
      <protection/>
    </xf>
    <xf numFmtId="49" fontId="27" fillId="0" borderId="22" xfId="33" applyNumberFormat="1" applyFont="1" applyBorder="1" applyAlignment="1">
      <alignment horizontal="center" vertical="top"/>
      <protection/>
    </xf>
    <xf numFmtId="4" fontId="27" fillId="0" borderId="22" xfId="33" applyNumberFormat="1" applyFont="1" applyBorder="1" applyAlignment="1">
      <alignment horizontal="center" vertical="top"/>
      <protection/>
    </xf>
    <xf numFmtId="49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/>
      <protection/>
    </xf>
    <xf numFmtId="49" fontId="43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justify" vertical="top" wrapText="1"/>
    </xf>
    <xf numFmtId="4" fontId="43" fillId="26" borderId="12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justify" vertical="top" wrapText="1"/>
    </xf>
    <xf numFmtId="4" fontId="23" fillId="26" borderId="12" xfId="0" applyNumberFormat="1" applyFont="1" applyFill="1" applyBorder="1" applyAlignment="1">
      <alignment horizontal="center" vertical="center" shrinkToFit="1"/>
    </xf>
    <xf numFmtId="4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4" fontId="70" fillId="0" borderId="12" xfId="0" applyNumberFormat="1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5" fillId="24" borderId="22" xfId="33" applyNumberFormat="1" applyFont="1" applyFill="1" applyBorder="1" applyAlignment="1">
      <alignment horizontal="center" vertical="top"/>
      <protection/>
    </xf>
    <xf numFmtId="0" fontId="23" fillId="0" borderId="12" xfId="0" applyFont="1" applyFill="1" applyBorder="1" applyAlignment="1">
      <alignment horizontal="justify" vertical="top" wrapText="1"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45" fillId="24" borderId="12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2" fontId="23" fillId="24" borderId="22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0" fontId="37" fillId="0" borderId="12" xfId="0" applyFont="1" applyBorder="1" applyAlignment="1">
      <alignment horizontal="justify" vertical="top" wrapText="1"/>
    </xf>
    <xf numFmtId="4" fontId="23" fillId="0" borderId="12" xfId="0" applyNumberFormat="1" applyFont="1" applyBorder="1" applyAlignment="1">
      <alignment horizontal="center" vertical="top" wrapText="1"/>
    </xf>
    <xf numFmtId="2" fontId="37" fillId="0" borderId="12" xfId="0" applyNumberFormat="1" applyFont="1" applyBorder="1" applyAlignment="1">
      <alignment horizontal="justify" vertical="top" wrapText="1"/>
    </xf>
    <xf numFmtId="43" fontId="37" fillId="0" borderId="12" xfId="0" applyNumberFormat="1" applyFont="1" applyBorder="1" applyAlignment="1">
      <alignment horizontal="center" vertical="top"/>
    </xf>
    <xf numFmtId="4" fontId="38" fillId="0" borderId="22" xfId="33" applyNumberFormat="1" applyFont="1" applyFill="1" applyBorder="1" applyAlignment="1">
      <alignment horizontal="center" vertical="top"/>
      <protection/>
    </xf>
    <xf numFmtId="0" fontId="37" fillId="0" borderId="12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2" fontId="43" fillId="24" borderId="22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4" fontId="27" fillId="0" borderId="38" xfId="0" applyNumberFormat="1" applyFont="1" applyBorder="1" applyAlignment="1">
      <alignment horizontal="center" vertical="top" wrapText="1"/>
    </xf>
    <xf numFmtId="4" fontId="27" fillId="0" borderId="28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1" fontId="30" fillId="0" borderId="39" xfId="0" applyNumberFormat="1" applyFont="1" applyBorder="1" applyAlignment="1">
      <alignment horizontal="center" vertical="top" wrapText="1"/>
    </xf>
    <xf numFmtId="1" fontId="30" fillId="0" borderId="40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2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1" fontId="27" fillId="0" borderId="31" xfId="0" applyNumberFormat="1" applyFont="1" applyBorder="1" applyAlignment="1">
      <alignment horizontal="center" vertical="top" wrapText="1"/>
    </xf>
    <xf numFmtId="1" fontId="27" fillId="0" borderId="41" xfId="0" applyNumberFormat="1" applyFont="1" applyBorder="1" applyAlignment="1">
      <alignment horizontal="center" vertical="top" wrapText="1"/>
    </xf>
    <xf numFmtId="1" fontId="27" fillId="0" borderId="30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25" borderId="31" xfId="0" applyFont="1" applyFill="1" applyBorder="1" applyAlignment="1">
      <alignment horizontal="left" vertical="top" wrapText="1"/>
    </xf>
    <xf numFmtId="0" fontId="27" fillId="25" borderId="3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49" fontId="37" fillId="0" borderId="22" xfId="33" applyNumberFormat="1" applyFont="1" applyFill="1" applyBorder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9" fontId="37" fillId="0" borderId="51" xfId="33" applyNumberFormat="1" applyFont="1" applyFill="1" applyBorder="1" applyAlignment="1">
      <alignment horizontal="center" vertical="center" wrapText="1"/>
      <protection/>
    </xf>
    <xf numFmtId="49" fontId="37" fillId="0" borderId="52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40" fillId="0" borderId="32" xfId="33" applyFont="1" applyFill="1" applyBorder="1" applyAlignment="1">
      <alignment horizontal="center" vertical="center" wrapText="1"/>
      <protection/>
    </xf>
    <xf numFmtId="0" fontId="40" fillId="0" borderId="53" xfId="33" applyFont="1" applyFill="1" applyBorder="1" applyAlignment="1">
      <alignment horizontal="center" vertical="center" wrapText="1"/>
      <protection/>
    </xf>
    <xf numFmtId="49" fontId="40" fillId="0" borderId="32" xfId="33" applyNumberFormat="1" applyFont="1" applyFill="1" applyBorder="1" applyAlignment="1">
      <alignment horizontal="center" vertical="center" wrapText="1"/>
      <protection/>
    </xf>
    <xf numFmtId="49" fontId="40" fillId="0" borderId="53" xfId="33" applyNumberFormat="1" applyFont="1" applyFill="1" applyBorder="1" applyAlignment="1">
      <alignment horizontal="center" vertical="center" wrapText="1"/>
      <protection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43" fillId="0" borderId="38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" fontId="43" fillId="0" borderId="54" xfId="33" applyNumberFormat="1" applyFont="1" applyFill="1" applyBorder="1" applyAlignment="1">
      <alignment horizontal="center" vertical="center" wrapText="1"/>
      <protection/>
    </xf>
    <xf numFmtId="4" fontId="43" fillId="0" borderId="55" xfId="3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 wrapText="1"/>
    </xf>
    <xf numFmtId="49" fontId="43" fillId="0" borderId="56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/>
    </xf>
    <xf numFmtId="0" fontId="65" fillId="0" borderId="0" xfId="0" applyFont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60" xfId="0" applyFont="1" applyBorder="1" applyAlignment="1">
      <alignment horizontal="center" vertical="top" wrapText="1"/>
    </xf>
    <xf numFmtId="0" fontId="27" fillId="0" borderId="61" xfId="0" applyFont="1" applyBorder="1" applyAlignment="1">
      <alignment horizontal="center" vertical="top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265" t="s">
        <v>451</v>
      </c>
      <c r="C1" s="265"/>
    </row>
    <row r="2" spans="1:3" ht="9" customHeight="1">
      <c r="A2" s="32"/>
      <c r="B2" s="32"/>
      <c r="C2" s="32"/>
    </row>
    <row r="3" spans="1:3" ht="74.25" customHeight="1">
      <c r="A3" s="266" t="s">
        <v>444</v>
      </c>
      <c r="B3" s="266"/>
      <c r="C3" s="266"/>
    </row>
    <row r="4" ht="7.5" customHeight="1" thickBot="1"/>
    <row r="5" spans="1:3" ht="85.5" customHeight="1" thickBot="1">
      <c r="A5" s="130" t="s">
        <v>255</v>
      </c>
      <c r="B5" s="131" t="s">
        <v>256</v>
      </c>
      <c r="C5" s="130" t="s">
        <v>445</v>
      </c>
    </row>
    <row r="6" spans="1:3" ht="79.5" customHeight="1" thickBot="1">
      <c r="A6" s="132" t="s">
        <v>257</v>
      </c>
      <c r="B6" s="132" t="s">
        <v>12</v>
      </c>
      <c r="C6" s="133">
        <v>100</v>
      </c>
    </row>
    <row r="7" spans="1:3" ht="79.5" customHeight="1" thickBot="1">
      <c r="A7" s="132" t="s">
        <v>258</v>
      </c>
      <c r="B7" s="132" t="s">
        <v>59</v>
      </c>
      <c r="C7" s="133">
        <v>100</v>
      </c>
    </row>
    <row r="8" spans="1:3" ht="95.25" customHeight="1" thickBot="1">
      <c r="A8" s="132" t="s">
        <v>259</v>
      </c>
      <c r="B8" s="134" t="s">
        <v>13</v>
      </c>
      <c r="C8" s="133">
        <v>100</v>
      </c>
    </row>
    <row r="9" spans="1:3" ht="57.75" customHeight="1" thickBot="1">
      <c r="A9" s="132" t="s">
        <v>260</v>
      </c>
      <c r="B9" s="134" t="s">
        <v>14</v>
      </c>
      <c r="C9" s="133">
        <v>100</v>
      </c>
    </row>
    <row r="10" spans="1:3" ht="39" customHeight="1" thickBot="1">
      <c r="A10" s="132" t="s">
        <v>261</v>
      </c>
      <c r="B10" s="134" t="s">
        <v>15</v>
      </c>
      <c r="C10" s="133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zoomScale="120" zoomScaleNormal="120" zoomScalePageLayoutView="0" workbookViewId="0" topLeftCell="A7">
      <selection activeCell="E6" sqref="E6"/>
    </sheetView>
  </sheetViews>
  <sheetFormatPr defaultColWidth="9.140625" defaultRowHeight="15"/>
  <cols>
    <col min="1" max="1" width="35.8515625" style="0" customWidth="1"/>
    <col min="2" max="2" width="5.00390625" style="0" customWidth="1"/>
    <col min="3" max="3" width="5.00390625" style="84" customWidth="1"/>
    <col min="4" max="4" width="5.28125" style="84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348" t="s">
        <v>458</v>
      </c>
      <c r="E1" s="348"/>
      <c r="F1" s="348"/>
      <c r="G1" s="348"/>
    </row>
    <row r="2" spans="1:7" ht="35.25" customHeight="1">
      <c r="A2" s="266" t="s">
        <v>371</v>
      </c>
      <c r="B2" s="266"/>
      <c r="C2" s="266"/>
      <c r="D2" s="266"/>
      <c r="E2" s="266"/>
      <c r="F2" s="266"/>
      <c r="G2" s="266"/>
    </row>
    <row r="3" ht="4.5" customHeight="1"/>
    <row r="4" spans="1:7" s="56" customFormat="1" ht="39.75" customHeight="1">
      <c r="A4" s="353" t="s">
        <v>79</v>
      </c>
      <c r="B4" s="353" t="s">
        <v>131</v>
      </c>
      <c r="C4" s="353" t="s">
        <v>135</v>
      </c>
      <c r="D4" s="353" t="s">
        <v>132</v>
      </c>
      <c r="E4" s="353" t="s">
        <v>80</v>
      </c>
      <c r="F4" s="353" t="s">
        <v>133</v>
      </c>
      <c r="G4" s="353" t="s">
        <v>134</v>
      </c>
    </row>
    <row r="5" spans="1:7" s="56" customFormat="1" ht="102" customHeight="1">
      <c r="A5" s="354"/>
      <c r="B5" s="354"/>
      <c r="C5" s="354"/>
      <c r="D5" s="354"/>
      <c r="E5" s="354"/>
      <c r="F5" s="354"/>
      <c r="G5" s="354"/>
    </row>
    <row r="6" spans="1:7" s="83" customFormat="1" ht="63">
      <c r="A6" s="261" t="s">
        <v>439</v>
      </c>
      <c r="B6" s="219" t="s">
        <v>185</v>
      </c>
      <c r="C6" s="219" t="s">
        <v>118</v>
      </c>
      <c r="D6" s="219" t="s">
        <v>118</v>
      </c>
      <c r="E6" s="219" t="s">
        <v>119</v>
      </c>
      <c r="F6" s="219" t="s">
        <v>120</v>
      </c>
      <c r="G6" s="220">
        <f>G31</f>
        <v>3709656.18</v>
      </c>
    </row>
    <row r="7" spans="1:12" s="59" customFormat="1" ht="150" customHeight="1">
      <c r="A7" s="73" t="s">
        <v>186</v>
      </c>
      <c r="B7" s="221">
        <v>805</v>
      </c>
      <c r="C7" s="222" t="s">
        <v>121</v>
      </c>
      <c r="D7" s="222" t="s">
        <v>122</v>
      </c>
      <c r="E7" s="222" t="s">
        <v>375</v>
      </c>
      <c r="F7" s="223" t="s">
        <v>89</v>
      </c>
      <c r="G7" s="224">
        <v>500000</v>
      </c>
      <c r="L7" s="149"/>
    </row>
    <row r="8" spans="1:10" s="59" customFormat="1" ht="153" customHeight="1">
      <c r="A8" s="69" t="s">
        <v>188</v>
      </c>
      <c r="B8" s="221">
        <v>805</v>
      </c>
      <c r="C8" s="211" t="s">
        <v>121</v>
      </c>
      <c r="D8" s="211" t="s">
        <v>123</v>
      </c>
      <c r="E8" s="225" t="s">
        <v>280</v>
      </c>
      <c r="F8" s="225" t="s">
        <v>89</v>
      </c>
      <c r="G8" s="226">
        <v>691000</v>
      </c>
      <c r="I8" s="249"/>
      <c r="J8" s="149"/>
    </row>
    <row r="9" spans="1:10" s="56" customFormat="1" ht="94.5" customHeight="1">
      <c r="A9" s="69" t="s">
        <v>190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85</v>
      </c>
      <c r="G9" s="226">
        <v>9335</v>
      </c>
      <c r="J9" s="63"/>
    </row>
    <row r="10" spans="1:7" s="56" customFormat="1" ht="78.75" customHeight="1">
      <c r="A10" s="69" t="s">
        <v>207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90</v>
      </c>
      <c r="G10" s="226">
        <v>2000</v>
      </c>
    </row>
    <row r="11" spans="1:7" s="56" customFormat="1" ht="141.75">
      <c r="A11" s="69" t="s">
        <v>348</v>
      </c>
      <c r="B11" s="221">
        <v>805</v>
      </c>
      <c r="C11" s="211" t="s">
        <v>121</v>
      </c>
      <c r="D11" s="211" t="s">
        <v>129</v>
      </c>
      <c r="E11" s="225" t="s">
        <v>293</v>
      </c>
      <c r="F11" s="225" t="s">
        <v>85</v>
      </c>
      <c r="G11" s="226">
        <v>153.6</v>
      </c>
    </row>
    <row r="12" spans="1:7" s="56" customFormat="1" ht="63">
      <c r="A12" s="69" t="s">
        <v>191</v>
      </c>
      <c r="B12" s="221">
        <v>805</v>
      </c>
      <c r="C12" s="211" t="s">
        <v>121</v>
      </c>
      <c r="D12" s="211" t="s">
        <v>124</v>
      </c>
      <c r="E12" s="225" t="s">
        <v>290</v>
      </c>
      <c r="F12" s="225" t="s">
        <v>90</v>
      </c>
      <c r="G12" s="226">
        <v>20000</v>
      </c>
    </row>
    <row r="13" spans="1:7" s="65" customFormat="1" ht="64.5" customHeight="1">
      <c r="A13" s="69" t="s">
        <v>192</v>
      </c>
      <c r="B13" s="221">
        <v>805</v>
      </c>
      <c r="C13" s="211" t="s">
        <v>121</v>
      </c>
      <c r="D13" s="211" t="s">
        <v>125</v>
      </c>
      <c r="E13" s="225" t="s">
        <v>386</v>
      </c>
      <c r="F13" s="211" t="s">
        <v>85</v>
      </c>
      <c r="G13" s="227">
        <v>25000</v>
      </c>
    </row>
    <row r="14" spans="1:7" s="56" customFormat="1" ht="117" customHeight="1">
      <c r="A14" s="69" t="s">
        <v>343</v>
      </c>
      <c r="B14" s="221">
        <v>805</v>
      </c>
      <c r="C14" s="211" t="s">
        <v>121</v>
      </c>
      <c r="D14" s="211" t="s">
        <v>125</v>
      </c>
      <c r="E14" s="225" t="s">
        <v>340</v>
      </c>
      <c r="F14" s="211" t="s">
        <v>85</v>
      </c>
      <c r="G14" s="227">
        <v>40000</v>
      </c>
    </row>
    <row r="15" spans="1:7" s="56" customFormat="1" ht="85.5" customHeight="1">
      <c r="A15" s="69" t="s">
        <v>344</v>
      </c>
      <c r="B15" s="221">
        <v>805</v>
      </c>
      <c r="C15" s="211" t="s">
        <v>121</v>
      </c>
      <c r="D15" s="211" t="s">
        <v>125</v>
      </c>
      <c r="E15" s="225" t="s">
        <v>387</v>
      </c>
      <c r="F15" s="211" t="s">
        <v>85</v>
      </c>
      <c r="G15" s="227">
        <v>10000</v>
      </c>
    </row>
    <row r="16" spans="1:7" s="56" customFormat="1" ht="204.75">
      <c r="A16" s="244" t="s">
        <v>430</v>
      </c>
      <c r="B16" s="231" t="s">
        <v>185</v>
      </c>
      <c r="C16" s="231" t="s">
        <v>121</v>
      </c>
      <c r="D16" s="231" t="s">
        <v>125</v>
      </c>
      <c r="E16" s="225" t="s">
        <v>429</v>
      </c>
      <c r="F16" s="231" t="s">
        <v>85</v>
      </c>
      <c r="G16" s="251">
        <v>1280</v>
      </c>
    </row>
    <row r="17" spans="1:7" s="56" customFormat="1" ht="64.5" customHeight="1">
      <c r="A17" s="69" t="s">
        <v>436</v>
      </c>
      <c r="B17" s="221">
        <v>805</v>
      </c>
      <c r="C17" s="211" t="s">
        <v>121</v>
      </c>
      <c r="D17" s="211" t="s">
        <v>125</v>
      </c>
      <c r="E17" s="225" t="s">
        <v>351</v>
      </c>
      <c r="F17" s="211" t="s">
        <v>85</v>
      </c>
      <c r="G17" s="227">
        <v>174575</v>
      </c>
    </row>
    <row r="18" spans="1:7" s="56" customFormat="1" ht="99" customHeight="1">
      <c r="A18" s="69" t="s">
        <v>309</v>
      </c>
      <c r="B18" s="221">
        <v>805</v>
      </c>
      <c r="C18" s="211" t="s">
        <v>122</v>
      </c>
      <c r="D18" s="211" t="s">
        <v>126</v>
      </c>
      <c r="E18" s="225" t="s">
        <v>291</v>
      </c>
      <c r="F18" s="225" t="s">
        <v>89</v>
      </c>
      <c r="G18" s="226">
        <v>80220</v>
      </c>
    </row>
    <row r="19" spans="1:7" s="56" customFormat="1" ht="69.75" customHeight="1">
      <c r="A19" s="69" t="s">
        <v>93</v>
      </c>
      <c r="B19" s="221">
        <v>805</v>
      </c>
      <c r="C19" s="211" t="s">
        <v>126</v>
      </c>
      <c r="D19" s="211" t="s">
        <v>127</v>
      </c>
      <c r="E19" s="225" t="s">
        <v>283</v>
      </c>
      <c r="F19" s="225" t="s">
        <v>85</v>
      </c>
      <c r="G19" s="226">
        <v>25000</v>
      </c>
    </row>
    <row r="20" spans="1:7" s="56" customFormat="1" ht="80.25" customHeight="1">
      <c r="A20" s="69" t="s">
        <v>96</v>
      </c>
      <c r="B20" s="221">
        <v>805</v>
      </c>
      <c r="C20" s="211" t="s">
        <v>123</v>
      </c>
      <c r="D20" s="211" t="s">
        <v>128</v>
      </c>
      <c r="E20" s="225" t="s">
        <v>358</v>
      </c>
      <c r="F20" s="225" t="s">
        <v>85</v>
      </c>
      <c r="G20" s="226">
        <v>1000</v>
      </c>
    </row>
    <row r="21" spans="1:7" s="56" customFormat="1" ht="82.5" customHeight="1">
      <c r="A21" s="69" t="s">
        <v>379</v>
      </c>
      <c r="B21" s="221">
        <v>805</v>
      </c>
      <c r="C21" s="211" t="s">
        <v>129</v>
      </c>
      <c r="D21" s="211" t="s">
        <v>122</v>
      </c>
      <c r="E21" s="225" t="s">
        <v>292</v>
      </c>
      <c r="F21" s="225" t="s">
        <v>85</v>
      </c>
      <c r="G21" s="226">
        <v>86237.58</v>
      </c>
    </row>
    <row r="22" spans="1:7" s="56" customFormat="1" ht="61.5" customHeight="1">
      <c r="A22" s="69" t="s">
        <v>84</v>
      </c>
      <c r="B22" s="221">
        <v>805</v>
      </c>
      <c r="C22" s="211" t="s">
        <v>129</v>
      </c>
      <c r="D22" s="211" t="s">
        <v>126</v>
      </c>
      <c r="E22" s="225" t="s">
        <v>287</v>
      </c>
      <c r="F22" s="225" t="s">
        <v>85</v>
      </c>
      <c r="G22" s="226">
        <v>260000</v>
      </c>
    </row>
    <row r="23" spans="1:7" s="56" customFormat="1" ht="61.5" customHeight="1">
      <c r="A23" s="248" t="s">
        <v>380</v>
      </c>
      <c r="B23" s="221">
        <v>805</v>
      </c>
      <c r="C23" s="211" t="s">
        <v>129</v>
      </c>
      <c r="D23" s="211" t="s">
        <v>126</v>
      </c>
      <c r="E23" s="225" t="s">
        <v>381</v>
      </c>
      <c r="F23" s="225" t="s">
        <v>85</v>
      </c>
      <c r="G23" s="226">
        <v>10000</v>
      </c>
    </row>
    <row r="24" spans="1:12" s="56" customFormat="1" ht="97.5" customHeight="1">
      <c r="A24" s="69" t="s">
        <v>194</v>
      </c>
      <c r="B24" s="221">
        <v>805</v>
      </c>
      <c r="C24" s="211" t="s">
        <v>117</v>
      </c>
      <c r="D24" s="211" t="s">
        <v>117</v>
      </c>
      <c r="E24" s="225" t="s">
        <v>361</v>
      </c>
      <c r="F24" s="225" t="s">
        <v>85</v>
      </c>
      <c r="G24" s="226">
        <v>1000</v>
      </c>
      <c r="J24" s="63"/>
      <c r="L24" s="63"/>
    </row>
    <row r="25" spans="1:7" s="56" customFormat="1" ht="158.25" customHeight="1">
      <c r="A25" s="89" t="s">
        <v>195</v>
      </c>
      <c r="B25" s="221">
        <v>805</v>
      </c>
      <c r="C25" s="225" t="s">
        <v>130</v>
      </c>
      <c r="D25" s="225" t="s">
        <v>121</v>
      </c>
      <c r="E25" s="225" t="s">
        <v>289</v>
      </c>
      <c r="F25" s="225" t="s">
        <v>89</v>
      </c>
      <c r="G25" s="226">
        <v>700000</v>
      </c>
    </row>
    <row r="26" spans="1:15" s="56" customFormat="1" ht="108.75" customHeight="1">
      <c r="A26" s="69" t="s">
        <v>182</v>
      </c>
      <c r="B26" s="221">
        <v>805</v>
      </c>
      <c r="C26" s="211" t="s">
        <v>130</v>
      </c>
      <c r="D26" s="211" t="s">
        <v>121</v>
      </c>
      <c r="E26" s="225" t="s">
        <v>289</v>
      </c>
      <c r="F26" s="225" t="s">
        <v>85</v>
      </c>
      <c r="G26" s="226">
        <v>735000</v>
      </c>
      <c r="I26" s="63"/>
      <c r="K26" s="63"/>
      <c r="O26" s="63"/>
    </row>
    <row r="27" spans="1:15" s="56" customFormat="1" ht="83.25" customHeight="1">
      <c r="A27" s="248" t="s">
        <v>266</v>
      </c>
      <c r="B27" s="221">
        <v>805</v>
      </c>
      <c r="C27" s="211" t="s">
        <v>130</v>
      </c>
      <c r="D27" s="211" t="s">
        <v>121</v>
      </c>
      <c r="E27" s="225" t="s">
        <v>289</v>
      </c>
      <c r="F27" s="225" t="s">
        <v>90</v>
      </c>
      <c r="G27" s="226">
        <v>10000</v>
      </c>
      <c r="O27" s="63"/>
    </row>
    <row r="28" spans="1:7" s="56" customFormat="1" ht="195.75" customHeight="1">
      <c r="A28" s="232" t="s">
        <v>349</v>
      </c>
      <c r="B28" s="221">
        <v>805</v>
      </c>
      <c r="C28" s="211" t="s">
        <v>130</v>
      </c>
      <c r="D28" s="211" t="s">
        <v>121</v>
      </c>
      <c r="E28" s="225" t="s">
        <v>346</v>
      </c>
      <c r="F28" s="225" t="s">
        <v>89</v>
      </c>
      <c r="G28" s="226">
        <v>16000</v>
      </c>
    </row>
    <row r="29" spans="1:12" s="56" customFormat="1" ht="252">
      <c r="A29" s="232" t="s">
        <v>349</v>
      </c>
      <c r="B29" s="221">
        <v>805</v>
      </c>
      <c r="C29" s="211" t="s">
        <v>130</v>
      </c>
      <c r="D29" s="211" t="s">
        <v>121</v>
      </c>
      <c r="E29" s="225" t="s">
        <v>347</v>
      </c>
      <c r="F29" s="225" t="s">
        <v>85</v>
      </c>
      <c r="G29" s="226">
        <v>196835</v>
      </c>
      <c r="L29" s="63"/>
    </row>
    <row r="30" spans="1:7" s="65" customFormat="1" ht="78.75" customHeight="1">
      <c r="A30" s="69" t="s">
        <v>115</v>
      </c>
      <c r="B30" s="221">
        <v>805</v>
      </c>
      <c r="C30" s="211" t="s">
        <v>127</v>
      </c>
      <c r="D30" s="211" t="s">
        <v>121</v>
      </c>
      <c r="E30" s="225" t="s">
        <v>388</v>
      </c>
      <c r="F30" s="225" t="s">
        <v>107</v>
      </c>
      <c r="G30" s="226">
        <v>115020</v>
      </c>
    </row>
    <row r="31" spans="1:7" ht="15.75">
      <c r="A31" s="78" t="s">
        <v>108</v>
      </c>
      <c r="B31" s="78"/>
      <c r="C31" s="86"/>
      <c r="D31" s="86"/>
      <c r="E31" s="72"/>
      <c r="F31" s="72"/>
      <c r="G31" s="68">
        <f>SUM(G7:G30)</f>
        <v>3709656.18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6.85156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47" customHeight="1">
      <c r="E1" s="348" t="s">
        <v>459</v>
      </c>
      <c r="F1" s="348"/>
      <c r="G1" s="348"/>
      <c r="H1" s="348"/>
    </row>
    <row r="2" spans="1:8" ht="39.75" customHeight="1">
      <c r="A2" s="266" t="s">
        <v>368</v>
      </c>
      <c r="B2" s="266"/>
      <c r="C2" s="266"/>
      <c r="D2" s="266"/>
      <c r="E2" s="266"/>
      <c r="F2" s="266"/>
      <c r="G2" s="266"/>
      <c r="H2" s="266"/>
    </row>
    <row r="3" ht="4.5" customHeight="1"/>
    <row r="4" spans="1:8" s="56" customFormat="1" ht="39.75" customHeight="1">
      <c r="A4" s="355" t="s">
        <v>79</v>
      </c>
      <c r="B4" s="355" t="s">
        <v>131</v>
      </c>
      <c r="C4" s="355" t="s">
        <v>135</v>
      </c>
      <c r="D4" s="355" t="s">
        <v>132</v>
      </c>
      <c r="E4" s="355" t="s">
        <v>80</v>
      </c>
      <c r="F4" s="355" t="s">
        <v>133</v>
      </c>
      <c r="G4" s="355" t="s">
        <v>369</v>
      </c>
      <c r="H4" s="357" t="s">
        <v>370</v>
      </c>
    </row>
    <row r="5" spans="1:8" s="56" customFormat="1" ht="102" customHeight="1">
      <c r="A5" s="356"/>
      <c r="B5" s="356"/>
      <c r="C5" s="356"/>
      <c r="D5" s="356"/>
      <c r="E5" s="356"/>
      <c r="F5" s="356"/>
      <c r="G5" s="356"/>
      <c r="H5" s="358"/>
    </row>
    <row r="6" spans="1:8" s="83" customFormat="1" ht="63">
      <c r="A6" s="261" t="s">
        <v>439</v>
      </c>
      <c r="B6" s="219" t="s">
        <v>185</v>
      </c>
      <c r="C6" s="219" t="s">
        <v>118</v>
      </c>
      <c r="D6" s="219" t="s">
        <v>118</v>
      </c>
      <c r="E6" s="219" t="s">
        <v>119</v>
      </c>
      <c r="F6" s="219" t="s">
        <v>120</v>
      </c>
      <c r="G6" s="220">
        <f>G28</f>
        <v>3260951.67</v>
      </c>
      <c r="H6" s="220">
        <f>H28</f>
        <v>2859138.8600000003</v>
      </c>
    </row>
    <row r="7" spans="1:8" s="59" customFormat="1" ht="158.25">
      <c r="A7" s="73" t="s">
        <v>186</v>
      </c>
      <c r="B7" s="221">
        <v>805</v>
      </c>
      <c r="C7" s="222" t="s">
        <v>121</v>
      </c>
      <c r="D7" s="222" t="s">
        <v>122</v>
      </c>
      <c r="E7" s="222" t="s">
        <v>375</v>
      </c>
      <c r="F7" s="223" t="s">
        <v>89</v>
      </c>
      <c r="G7" s="224">
        <v>500000</v>
      </c>
      <c r="H7" s="224">
        <v>500000</v>
      </c>
    </row>
    <row r="8" spans="1:8" s="59" customFormat="1" ht="143.25" customHeight="1">
      <c r="A8" s="69" t="s">
        <v>188</v>
      </c>
      <c r="B8" s="221">
        <v>805</v>
      </c>
      <c r="C8" s="211" t="s">
        <v>121</v>
      </c>
      <c r="D8" s="211" t="s">
        <v>123</v>
      </c>
      <c r="E8" s="225" t="s">
        <v>280</v>
      </c>
      <c r="F8" s="225" t="s">
        <v>89</v>
      </c>
      <c r="G8" s="226">
        <v>696000</v>
      </c>
      <c r="H8" s="226">
        <v>680000</v>
      </c>
    </row>
    <row r="9" spans="1:8" s="56" customFormat="1" ht="94.5" customHeight="1">
      <c r="A9" s="69" t="s">
        <v>190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85</v>
      </c>
      <c r="G9" s="226">
        <v>835</v>
      </c>
      <c r="H9" s="226">
        <v>0</v>
      </c>
    </row>
    <row r="10" spans="1:8" s="56" customFormat="1" ht="78.75">
      <c r="A10" s="69" t="s">
        <v>207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90</v>
      </c>
      <c r="G10" s="226">
        <v>500</v>
      </c>
      <c r="H10" s="226">
        <v>0</v>
      </c>
    </row>
    <row r="11" spans="1:8" s="56" customFormat="1" ht="64.5" customHeight="1">
      <c r="A11" s="69" t="s">
        <v>348</v>
      </c>
      <c r="B11" s="221">
        <v>805</v>
      </c>
      <c r="C11" s="211" t="s">
        <v>121</v>
      </c>
      <c r="D11" s="211" t="s">
        <v>129</v>
      </c>
      <c r="E11" s="225" t="s">
        <v>293</v>
      </c>
      <c r="F11" s="225" t="s">
        <v>85</v>
      </c>
      <c r="G11" s="226">
        <v>160.57</v>
      </c>
      <c r="H11" s="226">
        <v>168.86</v>
      </c>
    </row>
    <row r="12" spans="1:8" s="65" customFormat="1" ht="50.25" customHeight="1">
      <c r="A12" s="69" t="s">
        <v>191</v>
      </c>
      <c r="B12" s="221">
        <v>805</v>
      </c>
      <c r="C12" s="211" t="s">
        <v>121</v>
      </c>
      <c r="D12" s="211" t="s">
        <v>124</v>
      </c>
      <c r="E12" s="225" t="s">
        <v>290</v>
      </c>
      <c r="F12" s="225" t="s">
        <v>90</v>
      </c>
      <c r="G12" s="226">
        <v>20000</v>
      </c>
      <c r="H12" s="226">
        <v>20000</v>
      </c>
    </row>
    <row r="13" spans="1:8" s="56" customFormat="1" ht="116.25" customHeight="1">
      <c r="A13" s="69" t="s">
        <v>192</v>
      </c>
      <c r="B13" s="221">
        <v>805</v>
      </c>
      <c r="C13" s="211" t="s">
        <v>121</v>
      </c>
      <c r="D13" s="211" t="s">
        <v>125</v>
      </c>
      <c r="E13" s="225" t="s">
        <v>386</v>
      </c>
      <c r="F13" s="211" t="s">
        <v>85</v>
      </c>
      <c r="G13" s="227">
        <v>5000</v>
      </c>
      <c r="H13" s="227">
        <v>0</v>
      </c>
    </row>
    <row r="14" spans="1:8" s="59" customFormat="1" ht="95.25" customHeight="1">
      <c r="A14" s="69" t="s">
        <v>343</v>
      </c>
      <c r="B14" s="221">
        <v>805</v>
      </c>
      <c r="C14" s="211" t="s">
        <v>121</v>
      </c>
      <c r="D14" s="211" t="s">
        <v>125</v>
      </c>
      <c r="E14" s="225" t="s">
        <v>340</v>
      </c>
      <c r="F14" s="211" t="s">
        <v>85</v>
      </c>
      <c r="G14" s="227">
        <v>10000</v>
      </c>
      <c r="H14" s="227">
        <v>0</v>
      </c>
    </row>
    <row r="15" spans="1:9" s="56" customFormat="1" ht="81.75" customHeight="1">
      <c r="A15" s="69" t="s">
        <v>344</v>
      </c>
      <c r="B15" s="221">
        <v>805</v>
      </c>
      <c r="C15" s="211" t="s">
        <v>121</v>
      </c>
      <c r="D15" s="211" t="s">
        <v>125</v>
      </c>
      <c r="E15" s="225" t="s">
        <v>387</v>
      </c>
      <c r="F15" s="211" t="s">
        <v>85</v>
      </c>
      <c r="G15" s="227">
        <v>5000</v>
      </c>
      <c r="H15" s="227">
        <v>0</v>
      </c>
      <c r="I15" s="63"/>
    </row>
    <row r="16" spans="1:8" s="56" customFormat="1" ht="64.5" customHeight="1">
      <c r="A16" s="69" t="s">
        <v>309</v>
      </c>
      <c r="B16" s="221">
        <v>805</v>
      </c>
      <c r="C16" s="211" t="s">
        <v>122</v>
      </c>
      <c r="D16" s="211" t="s">
        <v>126</v>
      </c>
      <c r="E16" s="225" t="s">
        <v>291</v>
      </c>
      <c r="F16" s="225" t="s">
        <v>89</v>
      </c>
      <c r="G16" s="226">
        <v>80220</v>
      </c>
      <c r="H16" s="226">
        <v>80220</v>
      </c>
    </row>
    <row r="17" spans="1:8" s="56" customFormat="1" ht="92.25" customHeight="1">
      <c r="A17" s="69" t="s">
        <v>93</v>
      </c>
      <c r="B17" s="221">
        <v>805</v>
      </c>
      <c r="C17" s="211" t="s">
        <v>126</v>
      </c>
      <c r="D17" s="211" t="s">
        <v>127</v>
      </c>
      <c r="E17" s="225" t="s">
        <v>283</v>
      </c>
      <c r="F17" s="225" t="s">
        <v>85</v>
      </c>
      <c r="G17" s="226">
        <v>25000</v>
      </c>
      <c r="H17" s="226">
        <v>25000</v>
      </c>
    </row>
    <row r="18" spans="1:8" s="56" customFormat="1" ht="92.25" customHeight="1">
      <c r="A18" s="69" t="s">
        <v>96</v>
      </c>
      <c r="B18" s="221">
        <v>805</v>
      </c>
      <c r="C18" s="211" t="s">
        <v>123</v>
      </c>
      <c r="D18" s="211" t="s">
        <v>128</v>
      </c>
      <c r="E18" s="225" t="s">
        <v>358</v>
      </c>
      <c r="F18" s="225" t="s">
        <v>85</v>
      </c>
      <c r="G18" s="226">
        <v>1000</v>
      </c>
      <c r="H18" s="226">
        <v>1000</v>
      </c>
    </row>
    <row r="19" spans="1:8" s="56" customFormat="1" ht="157.5">
      <c r="A19" s="69" t="s">
        <v>379</v>
      </c>
      <c r="B19" s="221">
        <v>805</v>
      </c>
      <c r="C19" s="211" t="s">
        <v>129</v>
      </c>
      <c r="D19" s="211" t="s">
        <v>122</v>
      </c>
      <c r="E19" s="225" t="s">
        <v>292</v>
      </c>
      <c r="F19" s="225" t="s">
        <v>85</v>
      </c>
      <c r="G19" s="226">
        <v>96548.6</v>
      </c>
      <c r="H19" s="226">
        <v>0</v>
      </c>
    </row>
    <row r="20" spans="1:8" s="56" customFormat="1" ht="94.5" customHeight="1">
      <c r="A20" s="69" t="s">
        <v>84</v>
      </c>
      <c r="B20" s="221">
        <v>805</v>
      </c>
      <c r="C20" s="211" t="s">
        <v>129</v>
      </c>
      <c r="D20" s="211" t="s">
        <v>126</v>
      </c>
      <c r="E20" s="225" t="s">
        <v>287</v>
      </c>
      <c r="F20" s="225" t="s">
        <v>85</v>
      </c>
      <c r="G20" s="226">
        <v>260000</v>
      </c>
      <c r="H20" s="226">
        <v>260000</v>
      </c>
    </row>
    <row r="21" spans="1:8" s="56" customFormat="1" ht="63">
      <c r="A21" s="248" t="s">
        <v>380</v>
      </c>
      <c r="B21" s="221">
        <v>805</v>
      </c>
      <c r="C21" s="211" t="s">
        <v>129</v>
      </c>
      <c r="D21" s="211" t="s">
        <v>126</v>
      </c>
      <c r="E21" s="225" t="s">
        <v>381</v>
      </c>
      <c r="F21" s="225" t="s">
        <v>85</v>
      </c>
      <c r="G21" s="226">
        <v>10000</v>
      </c>
      <c r="H21" s="226">
        <v>5000</v>
      </c>
    </row>
    <row r="22" spans="1:8" s="56" customFormat="1" ht="96.75" customHeight="1">
      <c r="A22" s="69" t="s">
        <v>194</v>
      </c>
      <c r="B22" s="221">
        <v>805</v>
      </c>
      <c r="C22" s="211" t="s">
        <v>117</v>
      </c>
      <c r="D22" s="211" t="s">
        <v>117</v>
      </c>
      <c r="E22" s="225" t="s">
        <v>284</v>
      </c>
      <c r="F22" s="225" t="s">
        <v>85</v>
      </c>
      <c r="G22" s="226">
        <v>1000</v>
      </c>
      <c r="H22" s="226">
        <v>1000</v>
      </c>
    </row>
    <row r="23" spans="1:8" s="56" customFormat="1" ht="173.25">
      <c r="A23" s="89" t="s">
        <v>195</v>
      </c>
      <c r="B23" s="221">
        <v>805</v>
      </c>
      <c r="C23" s="225" t="s">
        <v>130</v>
      </c>
      <c r="D23" s="225" t="s">
        <v>121</v>
      </c>
      <c r="E23" s="225" t="s">
        <v>289</v>
      </c>
      <c r="F23" s="225" t="s">
        <v>89</v>
      </c>
      <c r="G23" s="226">
        <v>700000</v>
      </c>
      <c r="H23" s="226">
        <v>700000</v>
      </c>
    </row>
    <row r="24" spans="1:8" s="56" customFormat="1" ht="110.25">
      <c r="A24" s="69" t="s">
        <v>182</v>
      </c>
      <c r="B24" s="221">
        <v>805</v>
      </c>
      <c r="C24" s="211" t="s">
        <v>130</v>
      </c>
      <c r="D24" s="211" t="s">
        <v>121</v>
      </c>
      <c r="E24" s="225" t="s">
        <v>289</v>
      </c>
      <c r="F24" s="225" t="s">
        <v>85</v>
      </c>
      <c r="G24" s="226">
        <v>708667.5</v>
      </c>
      <c r="H24" s="226">
        <v>452730</v>
      </c>
    </row>
    <row r="25" spans="1:8" ht="78.75">
      <c r="A25" s="248" t="s">
        <v>266</v>
      </c>
      <c r="B25" s="221">
        <v>805</v>
      </c>
      <c r="C25" s="211" t="s">
        <v>130</v>
      </c>
      <c r="D25" s="211" t="s">
        <v>121</v>
      </c>
      <c r="E25" s="225" t="s">
        <v>289</v>
      </c>
      <c r="F25" s="225" t="s">
        <v>90</v>
      </c>
      <c r="G25" s="226">
        <v>10000</v>
      </c>
      <c r="H25" s="226">
        <v>3000</v>
      </c>
    </row>
    <row r="26" spans="1:8" ht="236.25">
      <c r="A26" s="232" t="s">
        <v>349</v>
      </c>
      <c r="B26" s="221">
        <v>805</v>
      </c>
      <c r="C26" s="211" t="s">
        <v>130</v>
      </c>
      <c r="D26" s="211" t="s">
        <v>121</v>
      </c>
      <c r="E26" s="225" t="s">
        <v>346</v>
      </c>
      <c r="F26" s="225" t="s">
        <v>89</v>
      </c>
      <c r="G26" s="226">
        <v>16000</v>
      </c>
      <c r="H26" s="226">
        <v>16000</v>
      </c>
    </row>
    <row r="27" spans="1:8" ht="78.75">
      <c r="A27" s="69" t="s">
        <v>115</v>
      </c>
      <c r="B27" s="221">
        <v>805</v>
      </c>
      <c r="C27" s="211" t="s">
        <v>127</v>
      </c>
      <c r="D27" s="211" t="s">
        <v>121</v>
      </c>
      <c r="E27" s="225" t="s">
        <v>388</v>
      </c>
      <c r="F27" s="225" t="s">
        <v>107</v>
      </c>
      <c r="G27" s="226">
        <v>115020</v>
      </c>
      <c r="H27" s="226">
        <v>115020</v>
      </c>
    </row>
    <row r="28" spans="1:8" ht="15.75">
      <c r="A28" s="78" t="s">
        <v>108</v>
      </c>
      <c r="B28" s="78"/>
      <c r="C28" s="86"/>
      <c r="D28" s="86"/>
      <c r="E28" s="72"/>
      <c r="F28" s="72"/>
      <c r="G28" s="68">
        <f>SUM(G7:G27)</f>
        <v>3260951.67</v>
      </c>
      <c r="H28" s="68">
        <f>SUM(H7:H27)</f>
        <v>2859138.8600000003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59" t="s">
        <v>272</v>
      </c>
      <c r="F1" s="359"/>
      <c r="G1" s="359"/>
      <c r="H1" s="359"/>
    </row>
    <row r="2" spans="1:8" ht="39.75" customHeight="1">
      <c r="A2" s="266" t="s">
        <v>203</v>
      </c>
      <c r="B2" s="266"/>
      <c r="C2" s="266"/>
      <c r="D2" s="266"/>
      <c r="E2" s="266"/>
      <c r="F2" s="266"/>
      <c r="G2" s="266"/>
      <c r="H2" s="266"/>
    </row>
    <row r="3" ht="4.5" customHeight="1"/>
    <row r="4" spans="1:8" s="56" customFormat="1" ht="39.75" customHeight="1">
      <c r="A4" s="355" t="s">
        <v>79</v>
      </c>
      <c r="B4" s="355" t="s">
        <v>131</v>
      </c>
      <c r="C4" s="355" t="s">
        <v>135</v>
      </c>
      <c r="D4" s="355" t="s">
        <v>132</v>
      </c>
      <c r="E4" s="355" t="s">
        <v>80</v>
      </c>
      <c r="F4" s="355" t="s">
        <v>254</v>
      </c>
      <c r="G4" s="355" t="s">
        <v>204</v>
      </c>
      <c r="H4" s="357" t="s">
        <v>253</v>
      </c>
    </row>
    <row r="5" spans="1:8" s="56" customFormat="1" ht="102" customHeight="1">
      <c r="A5" s="356"/>
      <c r="B5" s="360"/>
      <c r="C5" s="356"/>
      <c r="D5" s="356"/>
      <c r="E5" s="356"/>
      <c r="F5" s="356"/>
      <c r="G5" s="356"/>
      <c r="H5" s="358"/>
    </row>
    <row r="6" spans="1:8" s="83" customFormat="1" ht="47.25">
      <c r="A6" s="85" t="s">
        <v>184</v>
      </c>
      <c r="B6" s="86" t="s">
        <v>185</v>
      </c>
      <c r="C6" s="86" t="s">
        <v>118</v>
      </c>
      <c r="D6" s="86" t="s">
        <v>118</v>
      </c>
      <c r="E6" s="86" t="s">
        <v>119</v>
      </c>
      <c r="F6" s="86" t="s">
        <v>120</v>
      </c>
      <c r="G6" s="87">
        <f>SUM(G7:G25)</f>
        <v>3152760</v>
      </c>
      <c r="H6" s="87">
        <f>SUM(H7:H25)</f>
        <v>4266982</v>
      </c>
    </row>
    <row r="7" spans="1:8" s="59" customFormat="1" ht="158.25">
      <c r="A7" s="73" t="s">
        <v>186</v>
      </c>
      <c r="B7" s="73">
        <v>805</v>
      </c>
      <c r="C7" s="88" t="s">
        <v>121</v>
      </c>
      <c r="D7" s="88" t="s">
        <v>122</v>
      </c>
      <c r="E7" s="74" t="s">
        <v>187</v>
      </c>
      <c r="F7" s="74" t="s">
        <v>89</v>
      </c>
      <c r="G7" s="77">
        <v>469000</v>
      </c>
      <c r="H7" s="77">
        <v>469000</v>
      </c>
    </row>
    <row r="8" spans="1:8" s="59" customFormat="1" ht="157.5">
      <c r="A8" s="69" t="s">
        <v>205</v>
      </c>
      <c r="B8" s="73">
        <v>805</v>
      </c>
      <c r="C8" s="76" t="s">
        <v>121</v>
      </c>
      <c r="D8" s="76" t="s">
        <v>123</v>
      </c>
      <c r="E8" s="70" t="s">
        <v>189</v>
      </c>
      <c r="F8" s="70" t="s">
        <v>89</v>
      </c>
      <c r="G8" s="71">
        <v>672100</v>
      </c>
      <c r="H8" s="77">
        <v>672100</v>
      </c>
    </row>
    <row r="9" spans="1:8" s="56" customFormat="1" ht="94.5" customHeight="1">
      <c r="A9" s="69" t="s">
        <v>190</v>
      </c>
      <c r="B9" s="73">
        <v>805</v>
      </c>
      <c r="C9" s="76" t="s">
        <v>121</v>
      </c>
      <c r="D9" s="76" t="s">
        <v>123</v>
      </c>
      <c r="E9" s="70" t="s">
        <v>189</v>
      </c>
      <c r="F9" s="70" t="s">
        <v>85</v>
      </c>
      <c r="G9" s="71">
        <v>119769</v>
      </c>
      <c r="H9" s="75">
        <v>86031</v>
      </c>
    </row>
    <row r="10" spans="1:8" s="56" customFormat="1" ht="64.5" customHeight="1">
      <c r="A10" s="69" t="s">
        <v>191</v>
      </c>
      <c r="B10" s="73">
        <v>805</v>
      </c>
      <c r="C10" s="76" t="s">
        <v>121</v>
      </c>
      <c r="D10" s="76" t="s">
        <v>124</v>
      </c>
      <c r="E10" s="70" t="s">
        <v>100</v>
      </c>
      <c r="F10" s="70" t="s">
        <v>90</v>
      </c>
      <c r="G10" s="71">
        <v>20000</v>
      </c>
      <c r="H10" s="71">
        <v>20000</v>
      </c>
    </row>
    <row r="11" spans="1:8" s="65" customFormat="1" ht="50.25" customHeight="1">
      <c r="A11" s="69" t="s">
        <v>112</v>
      </c>
      <c r="B11" s="73">
        <v>805</v>
      </c>
      <c r="C11" s="76" t="s">
        <v>122</v>
      </c>
      <c r="D11" s="76" t="s">
        <v>126</v>
      </c>
      <c r="E11" s="70" t="s">
        <v>101</v>
      </c>
      <c r="F11" s="70" t="s">
        <v>89</v>
      </c>
      <c r="G11" s="71">
        <v>60200</v>
      </c>
      <c r="H11" s="71">
        <v>62400</v>
      </c>
    </row>
    <row r="12" spans="1:8" s="56" customFormat="1" ht="96" customHeight="1">
      <c r="A12" s="69" t="s">
        <v>102</v>
      </c>
      <c r="B12" s="73">
        <v>805</v>
      </c>
      <c r="C12" s="76" t="s">
        <v>122</v>
      </c>
      <c r="D12" s="76" t="s">
        <v>126</v>
      </c>
      <c r="E12" s="70" t="s">
        <v>101</v>
      </c>
      <c r="F12" s="70" t="s">
        <v>85</v>
      </c>
      <c r="G12" s="71">
        <v>1000</v>
      </c>
      <c r="H12" s="71">
        <v>1000</v>
      </c>
    </row>
    <row r="13" spans="1:8" s="56" customFormat="1" ht="120" customHeight="1">
      <c r="A13" s="69" t="s">
        <v>202</v>
      </c>
      <c r="B13" s="73">
        <v>805</v>
      </c>
      <c r="C13" s="76" t="s">
        <v>126</v>
      </c>
      <c r="D13" s="76" t="s">
        <v>127</v>
      </c>
      <c r="E13" s="70" t="s">
        <v>193</v>
      </c>
      <c r="F13" s="70" t="s">
        <v>85</v>
      </c>
      <c r="G13" s="71">
        <v>25000</v>
      </c>
      <c r="H13" s="71">
        <v>10000</v>
      </c>
    </row>
    <row r="14" spans="1:8" s="59" customFormat="1" ht="80.25" customHeight="1">
      <c r="A14" s="69" t="s">
        <v>96</v>
      </c>
      <c r="B14" s="73">
        <v>805</v>
      </c>
      <c r="C14" s="76" t="s">
        <v>123</v>
      </c>
      <c r="D14" s="76" t="s">
        <v>128</v>
      </c>
      <c r="E14" s="70" t="s">
        <v>97</v>
      </c>
      <c r="F14" s="70" t="s">
        <v>85</v>
      </c>
      <c r="G14" s="71">
        <v>0</v>
      </c>
      <c r="H14" s="71">
        <v>0</v>
      </c>
    </row>
    <row r="15" spans="1:8" s="56" customFormat="1" ht="108.75" customHeight="1">
      <c r="A15" s="69" t="s">
        <v>104</v>
      </c>
      <c r="B15" s="73">
        <v>805</v>
      </c>
      <c r="C15" s="76" t="s">
        <v>129</v>
      </c>
      <c r="D15" s="76" t="s">
        <v>122</v>
      </c>
      <c r="E15" s="70" t="s">
        <v>105</v>
      </c>
      <c r="F15" s="70" t="s">
        <v>85</v>
      </c>
      <c r="G15" s="77">
        <v>0</v>
      </c>
      <c r="H15" s="77">
        <v>0</v>
      </c>
    </row>
    <row r="16" spans="1:9" s="56" customFormat="1" ht="81.75" customHeight="1">
      <c r="A16" s="69" t="s">
        <v>84</v>
      </c>
      <c r="B16" s="73">
        <v>805</v>
      </c>
      <c r="C16" s="76" t="s">
        <v>129</v>
      </c>
      <c r="D16" s="76" t="s">
        <v>126</v>
      </c>
      <c r="E16" s="70" t="s">
        <v>179</v>
      </c>
      <c r="F16" s="70" t="s">
        <v>85</v>
      </c>
      <c r="G16" s="71">
        <v>220000</v>
      </c>
      <c r="H16" s="71">
        <v>195000</v>
      </c>
      <c r="I16" s="63"/>
    </row>
    <row r="17" spans="1:8" s="56" customFormat="1" ht="79.5" customHeight="1">
      <c r="A17" s="69" t="s">
        <v>86</v>
      </c>
      <c r="B17" s="73">
        <v>805</v>
      </c>
      <c r="C17" s="76" t="s">
        <v>129</v>
      </c>
      <c r="D17" s="76" t="s">
        <v>126</v>
      </c>
      <c r="E17" s="70" t="s">
        <v>87</v>
      </c>
      <c r="F17" s="70" t="s">
        <v>85</v>
      </c>
      <c r="G17" s="77">
        <v>10000</v>
      </c>
      <c r="H17" s="77">
        <v>5000</v>
      </c>
    </row>
    <row r="18" spans="1:8" s="56" customFormat="1" ht="99" customHeight="1">
      <c r="A18" s="69" t="s">
        <v>194</v>
      </c>
      <c r="B18" s="73">
        <v>805</v>
      </c>
      <c r="C18" s="76" t="s">
        <v>117</v>
      </c>
      <c r="D18" s="76" t="s">
        <v>117</v>
      </c>
      <c r="E18" s="70" t="s">
        <v>175</v>
      </c>
      <c r="F18" s="70" t="s">
        <v>85</v>
      </c>
      <c r="G18" s="71">
        <v>1000</v>
      </c>
      <c r="H18" s="71">
        <v>1000</v>
      </c>
    </row>
    <row r="19" spans="1:8" s="56" customFormat="1" ht="173.25">
      <c r="A19" s="89" t="s">
        <v>195</v>
      </c>
      <c r="B19" s="73">
        <v>805</v>
      </c>
      <c r="C19" s="70" t="s">
        <v>130</v>
      </c>
      <c r="D19" s="70" t="s">
        <v>121</v>
      </c>
      <c r="E19" s="70" t="s">
        <v>180</v>
      </c>
      <c r="F19" s="70" t="s">
        <v>89</v>
      </c>
      <c r="G19" s="77">
        <v>649000</v>
      </c>
      <c r="H19" s="77">
        <v>649000</v>
      </c>
    </row>
    <row r="20" spans="1:8" s="56" customFormat="1" ht="118.5" customHeight="1">
      <c r="A20" s="69" t="s">
        <v>182</v>
      </c>
      <c r="B20" s="73">
        <v>805</v>
      </c>
      <c r="C20" s="76" t="s">
        <v>130</v>
      </c>
      <c r="D20" s="76" t="s">
        <v>121</v>
      </c>
      <c r="E20" s="70" t="s">
        <v>180</v>
      </c>
      <c r="F20" s="70" t="s">
        <v>85</v>
      </c>
      <c r="G20" s="77">
        <v>772000</v>
      </c>
      <c r="H20" s="77">
        <v>697000</v>
      </c>
    </row>
    <row r="21" spans="1:8" s="56" customFormat="1" ht="220.5">
      <c r="A21" s="69" t="s">
        <v>183</v>
      </c>
      <c r="B21" s="73">
        <v>804</v>
      </c>
      <c r="C21" s="76" t="s">
        <v>130</v>
      </c>
      <c r="D21" s="76" t="s">
        <v>121</v>
      </c>
      <c r="E21" s="70" t="s">
        <v>201</v>
      </c>
      <c r="F21" s="70" t="s">
        <v>89</v>
      </c>
      <c r="G21" s="77">
        <v>15000</v>
      </c>
      <c r="H21" s="77">
        <v>15000</v>
      </c>
    </row>
    <row r="22" spans="1:8" s="56" customFormat="1" ht="220.5">
      <c r="A22" s="69" t="s">
        <v>113</v>
      </c>
      <c r="B22" s="73">
        <v>805</v>
      </c>
      <c r="C22" s="76" t="s">
        <v>130</v>
      </c>
      <c r="D22" s="76" t="s">
        <v>121</v>
      </c>
      <c r="E22" s="70" t="s">
        <v>106</v>
      </c>
      <c r="F22" s="70" t="s">
        <v>89</v>
      </c>
      <c r="G22" s="71">
        <v>0</v>
      </c>
      <c r="H22" s="71">
        <v>0</v>
      </c>
    </row>
    <row r="23" spans="1:8" s="56" customFormat="1" ht="78.75">
      <c r="A23" s="69" t="s">
        <v>115</v>
      </c>
      <c r="B23" s="73">
        <v>805</v>
      </c>
      <c r="C23" s="76" t="s">
        <v>127</v>
      </c>
      <c r="D23" s="76" t="s">
        <v>121</v>
      </c>
      <c r="E23" s="70" t="s">
        <v>196</v>
      </c>
      <c r="F23" s="70" t="s">
        <v>107</v>
      </c>
      <c r="G23" s="71">
        <v>115020</v>
      </c>
      <c r="H23" s="71">
        <v>115020</v>
      </c>
    </row>
    <row r="24" spans="1:8" s="56" customFormat="1" ht="96.75" customHeight="1">
      <c r="A24" s="89" t="s">
        <v>206</v>
      </c>
      <c r="B24" s="73">
        <v>805</v>
      </c>
      <c r="C24" s="70" t="s">
        <v>121</v>
      </c>
      <c r="D24" s="70" t="s">
        <v>123</v>
      </c>
      <c r="E24" s="70" t="s">
        <v>189</v>
      </c>
      <c r="F24" s="70" t="s">
        <v>85</v>
      </c>
      <c r="G24" s="71">
        <v>3671</v>
      </c>
      <c r="H24" s="71">
        <v>4871</v>
      </c>
    </row>
    <row r="25" spans="1:8" s="56" customFormat="1" ht="126">
      <c r="A25" s="89" t="s">
        <v>116</v>
      </c>
      <c r="B25" s="73">
        <v>805</v>
      </c>
      <c r="C25" s="70" t="s">
        <v>127</v>
      </c>
      <c r="D25" s="70" t="s">
        <v>123</v>
      </c>
      <c r="E25" s="70" t="s">
        <v>103</v>
      </c>
      <c r="F25" s="70" t="s">
        <v>114</v>
      </c>
      <c r="G25" s="71">
        <v>0</v>
      </c>
      <c r="H25" s="71">
        <v>1264560</v>
      </c>
    </row>
    <row r="26" spans="1:8" s="56" customFormat="1" ht="24.75" customHeight="1">
      <c r="A26" s="89" t="s">
        <v>268</v>
      </c>
      <c r="B26" s="73"/>
      <c r="C26" s="70"/>
      <c r="D26" s="70"/>
      <c r="E26" s="70"/>
      <c r="F26" s="70"/>
      <c r="G26" s="71">
        <v>80840</v>
      </c>
      <c r="H26" s="166">
        <v>224578</v>
      </c>
    </row>
    <row r="27" spans="1:8" s="56" customFormat="1" ht="24" customHeight="1">
      <c r="A27" s="78" t="s">
        <v>108</v>
      </c>
      <c r="B27" s="78"/>
      <c r="C27" s="86"/>
      <c r="D27" s="86"/>
      <c r="E27" s="72"/>
      <c r="F27" s="72"/>
      <c r="G27" s="108">
        <f>G6+G26</f>
        <v>3233600</v>
      </c>
      <c r="H27" s="108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90"/>
      <c r="C1" s="362" t="s">
        <v>460</v>
      </c>
      <c r="D1" s="363"/>
      <c r="E1" s="363"/>
      <c r="F1" s="91"/>
    </row>
    <row r="2" spans="1:5" ht="76.5" customHeight="1">
      <c r="A2" s="364" t="s">
        <v>367</v>
      </c>
      <c r="B2" s="364"/>
      <c r="C2" s="364"/>
      <c r="D2" s="364"/>
      <c r="E2" s="364"/>
    </row>
    <row r="3" spans="1:5" ht="6.75" customHeight="1">
      <c r="A3" s="93"/>
      <c r="C3" s="92"/>
      <c r="D3" s="92"/>
      <c r="E3" s="92"/>
    </row>
    <row r="4" spans="1:5" ht="16.5" customHeight="1">
      <c r="A4" s="365" t="s">
        <v>136</v>
      </c>
      <c r="B4" s="366" t="s">
        <v>79</v>
      </c>
      <c r="C4" s="367" t="s">
        <v>2</v>
      </c>
      <c r="D4" s="367"/>
      <c r="E4" s="367"/>
    </row>
    <row r="5" spans="1:5" ht="29.25" customHeight="1">
      <c r="A5" s="365"/>
      <c r="B5" s="366"/>
      <c r="C5" s="96" t="s">
        <v>5</v>
      </c>
      <c r="D5" s="96" t="s">
        <v>11</v>
      </c>
      <c r="E5" s="96" t="s">
        <v>315</v>
      </c>
    </row>
    <row r="6" spans="1:5" ht="33">
      <c r="A6" s="97" t="s">
        <v>137</v>
      </c>
      <c r="B6" s="98" t="s">
        <v>138</v>
      </c>
      <c r="C6" s="99">
        <f>SUM(C7:C11)</f>
        <v>1473343.6</v>
      </c>
      <c r="D6" s="99">
        <f>SUM(D7:D11)</f>
        <v>1237495.57</v>
      </c>
      <c r="E6" s="99">
        <f>SUM(E7:E11)</f>
        <v>1200168.86</v>
      </c>
    </row>
    <row r="7" spans="1:5" ht="66">
      <c r="A7" s="100" t="s">
        <v>139</v>
      </c>
      <c r="B7" s="101" t="s">
        <v>140</v>
      </c>
      <c r="C7" s="102">
        <f>'Прил.8'!G7</f>
        <v>500000</v>
      </c>
      <c r="D7" s="103">
        <f>'Прил.9 '!G7</f>
        <v>500000</v>
      </c>
      <c r="E7" s="103">
        <f>'Прил.9 '!H7</f>
        <v>500000</v>
      </c>
    </row>
    <row r="8" spans="1:5" ht="99">
      <c r="A8" s="100" t="s">
        <v>141</v>
      </c>
      <c r="B8" s="101" t="s">
        <v>142</v>
      </c>
      <c r="C8" s="102">
        <f>'Прил.8'!G8+'Прил.8'!G9+'Прил.8'!G10</f>
        <v>702335</v>
      </c>
      <c r="D8" s="104">
        <f>'Прил.9 '!G8+'Прил.9 '!G9+'Прил.9 '!G10</f>
        <v>697335</v>
      </c>
      <c r="E8" s="104">
        <f>'Прил.9 '!H8+'Прил.9 '!H9+'Прил.9 '!H10</f>
        <v>680000</v>
      </c>
    </row>
    <row r="9" spans="1:5" ht="16.5">
      <c r="A9" s="100" t="s">
        <v>269</v>
      </c>
      <c r="B9" s="101" t="s">
        <v>270</v>
      </c>
      <c r="C9" s="102">
        <f>'Прил.8'!G11</f>
        <v>153.6</v>
      </c>
      <c r="D9" s="104">
        <f>'Прил.9 '!G11</f>
        <v>160.57</v>
      </c>
      <c r="E9" s="104">
        <f>'Прил.9 '!H11</f>
        <v>168.86</v>
      </c>
    </row>
    <row r="10" spans="1:5" ht="16.5">
      <c r="A10" s="100" t="s">
        <v>143</v>
      </c>
      <c r="B10" s="101" t="s">
        <v>144</v>
      </c>
      <c r="C10" s="102">
        <f>'Прил.8'!G12</f>
        <v>20000</v>
      </c>
      <c r="D10" s="104">
        <f>'Прил.9 '!G12</f>
        <v>20000</v>
      </c>
      <c r="E10" s="104">
        <f>'Прил.9 '!H12</f>
        <v>20000</v>
      </c>
    </row>
    <row r="11" spans="1:5" ht="33">
      <c r="A11" s="100" t="s">
        <v>145</v>
      </c>
      <c r="B11" s="101" t="s">
        <v>146</v>
      </c>
      <c r="C11" s="102">
        <f>'Прил.8'!G13+'Прил.8'!G14+'Прил.8'!G15+'Прил.8'!G17+'Прил.8'!G16</f>
        <v>250855</v>
      </c>
      <c r="D11" s="102">
        <f>'Прил.9 '!G13+'Прил.9 '!G14+'Прил.9 '!G15</f>
        <v>20000</v>
      </c>
      <c r="E11" s="102">
        <f>'Прил.9 '!H13+'Прил.9 '!H14+'Прил.9 '!H15</f>
        <v>0</v>
      </c>
    </row>
    <row r="12" spans="1:5" s="94" customFormat="1" ht="16.5">
      <c r="A12" s="97" t="s">
        <v>147</v>
      </c>
      <c r="B12" s="98" t="s">
        <v>148</v>
      </c>
      <c r="C12" s="99">
        <f>SUM(C13)</f>
        <v>80220</v>
      </c>
      <c r="D12" s="99">
        <f>SUM(D13)</f>
        <v>80220</v>
      </c>
      <c r="E12" s="99">
        <f>SUM(E13)</f>
        <v>80220</v>
      </c>
    </row>
    <row r="13" spans="1:5" ht="33">
      <c r="A13" s="100" t="s">
        <v>149</v>
      </c>
      <c r="B13" s="101" t="s">
        <v>150</v>
      </c>
      <c r="C13" s="102">
        <f>'Прил.8'!G18</f>
        <v>80220</v>
      </c>
      <c r="D13" s="102">
        <f>'Прил.9 '!G16</f>
        <v>80220</v>
      </c>
      <c r="E13" s="102">
        <f>'Прил.9 '!H16</f>
        <v>80220</v>
      </c>
    </row>
    <row r="14" spans="1:5" ht="66">
      <c r="A14" s="97" t="s">
        <v>151</v>
      </c>
      <c r="B14" s="98" t="s">
        <v>152</v>
      </c>
      <c r="C14" s="99">
        <f>C15</f>
        <v>25000</v>
      </c>
      <c r="D14" s="99">
        <f>D15</f>
        <v>25000</v>
      </c>
      <c r="E14" s="99">
        <f>E15</f>
        <v>25000</v>
      </c>
    </row>
    <row r="15" spans="1:5" ht="33">
      <c r="A15" s="100" t="s">
        <v>311</v>
      </c>
      <c r="B15" s="101" t="s">
        <v>312</v>
      </c>
      <c r="C15" s="105">
        <f>'Прил.8'!G19</f>
        <v>25000</v>
      </c>
      <c r="D15" s="105">
        <f>'Прил.9 '!G17</f>
        <v>25000</v>
      </c>
      <c r="E15" s="105">
        <f>'Прил.9 '!H17</f>
        <v>25000</v>
      </c>
    </row>
    <row r="16" spans="1:5" ht="33">
      <c r="A16" s="97" t="s">
        <v>153</v>
      </c>
      <c r="B16" s="98" t="s">
        <v>154</v>
      </c>
      <c r="C16" s="99">
        <f>SUM(C17:C17)</f>
        <v>1000</v>
      </c>
      <c r="D16" s="99">
        <f>SUM(D17:D17)</f>
        <v>1000</v>
      </c>
      <c r="E16" s="99">
        <f>SUM(E17:E17)</f>
        <v>1000</v>
      </c>
    </row>
    <row r="17" spans="1:5" ht="33">
      <c r="A17" s="100" t="s">
        <v>155</v>
      </c>
      <c r="B17" s="101" t="s">
        <v>156</v>
      </c>
      <c r="C17" s="102">
        <f>'Прил.8'!G20</f>
        <v>1000</v>
      </c>
      <c r="D17" s="104">
        <f>'Прил.9 '!G18</f>
        <v>1000</v>
      </c>
      <c r="E17" s="104">
        <f>'Прил.9 '!H18</f>
        <v>1000</v>
      </c>
    </row>
    <row r="18" spans="1:5" ht="49.5">
      <c r="A18" s="97" t="s">
        <v>157</v>
      </c>
      <c r="B18" s="98" t="s">
        <v>158</v>
      </c>
      <c r="C18" s="99">
        <f>SUM(C19:C20)</f>
        <v>356237.58</v>
      </c>
      <c r="D18" s="99">
        <f>D19+D20</f>
        <v>366548.6</v>
      </c>
      <c r="E18" s="99">
        <f>SUM(E20:E20)</f>
        <v>265000</v>
      </c>
    </row>
    <row r="19" spans="1:5" s="95" customFormat="1" ht="16.5">
      <c r="A19" s="100" t="s">
        <v>159</v>
      </c>
      <c r="B19" s="101" t="s">
        <v>160</v>
      </c>
      <c r="C19" s="102">
        <f>'Прил.8'!G21</f>
        <v>86237.58</v>
      </c>
      <c r="D19" s="102">
        <f>'Прил.9 '!G19</f>
        <v>96548.6</v>
      </c>
      <c r="E19" s="102">
        <f>'Прил.9 '!H19</f>
        <v>0</v>
      </c>
    </row>
    <row r="20" spans="1:5" ht="16.5">
      <c r="A20" s="100" t="s">
        <v>161</v>
      </c>
      <c r="B20" s="101" t="s">
        <v>162</v>
      </c>
      <c r="C20" s="104">
        <f>'Прил.8'!G22+'Прил.8'!G23</f>
        <v>270000</v>
      </c>
      <c r="D20" s="104">
        <f>'Прил.9 '!G20+'Прил.9 '!G21</f>
        <v>270000</v>
      </c>
      <c r="E20" s="104">
        <f>'Прил.9 '!H20+'Прил.9 '!H21</f>
        <v>265000</v>
      </c>
    </row>
    <row r="21" spans="1:5" s="94" customFormat="1" ht="16.5">
      <c r="A21" s="97" t="s">
        <v>163</v>
      </c>
      <c r="B21" s="98" t="s">
        <v>164</v>
      </c>
      <c r="C21" s="106">
        <v>1000</v>
      </c>
      <c r="D21" s="106">
        <v>1000</v>
      </c>
      <c r="E21" s="106">
        <v>1000</v>
      </c>
    </row>
    <row r="22" spans="1:5" ht="33">
      <c r="A22" s="100" t="s">
        <v>174</v>
      </c>
      <c r="B22" s="101" t="s">
        <v>176</v>
      </c>
      <c r="C22" s="104">
        <f>'Прил.8'!G24</f>
        <v>1000</v>
      </c>
      <c r="D22" s="104">
        <f>'Прил.9 '!G22</f>
        <v>1000</v>
      </c>
      <c r="E22" s="104">
        <f>'Прил.9 '!H22</f>
        <v>1000</v>
      </c>
    </row>
    <row r="23" spans="1:5" ht="33">
      <c r="A23" s="97" t="s">
        <v>165</v>
      </c>
      <c r="B23" s="98" t="s">
        <v>166</v>
      </c>
      <c r="C23" s="99">
        <f>C24</f>
        <v>1657835</v>
      </c>
      <c r="D23" s="99">
        <f>D24</f>
        <v>1434667.5</v>
      </c>
      <c r="E23" s="99">
        <f>E24</f>
        <v>1171730</v>
      </c>
    </row>
    <row r="24" spans="1:5" ht="16.5">
      <c r="A24" s="100" t="s">
        <v>167</v>
      </c>
      <c r="B24" s="101" t="s">
        <v>168</v>
      </c>
      <c r="C24" s="105">
        <f>'Прил.8'!G25+'Прил.8'!G26+'Прил.8'!G27+'Прил.8'!G28+'Прил.8'!G29</f>
        <v>1657835</v>
      </c>
      <c r="D24" s="107">
        <f>'Прил.9 '!G23+'Прил.9 '!G24+'Прил.9 '!G25+'Прил.9 '!G26</f>
        <v>1434667.5</v>
      </c>
      <c r="E24" s="107">
        <f>'Прил.9 '!H23+'Прил.9 '!H24+'Прил.9 '!H25+'Прил.9 '!H26</f>
        <v>1171730</v>
      </c>
    </row>
    <row r="25" spans="1:5" ht="16.5">
      <c r="A25" s="97" t="s">
        <v>172</v>
      </c>
      <c r="B25" s="98" t="s">
        <v>169</v>
      </c>
      <c r="C25" s="99">
        <f>SUM(C26:C26)</f>
        <v>115020</v>
      </c>
      <c r="D25" s="99">
        <f>SUM(D26:D26)</f>
        <v>115020</v>
      </c>
      <c r="E25" s="99">
        <f>SUM(E26:E26)</f>
        <v>115020</v>
      </c>
    </row>
    <row r="26" spans="1:5" ht="16.5">
      <c r="A26" s="100" t="s">
        <v>173</v>
      </c>
      <c r="B26" s="101" t="s">
        <v>170</v>
      </c>
      <c r="C26" s="104">
        <f>'Прил.8'!G30</f>
        <v>115020</v>
      </c>
      <c r="D26" s="102">
        <f>'Прил.9 '!G27</f>
        <v>115020</v>
      </c>
      <c r="E26" s="102">
        <f>'Прил.9 '!H27</f>
        <v>115020</v>
      </c>
    </row>
    <row r="27" spans="1:5" ht="16.5">
      <c r="A27" s="361" t="s">
        <v>171</v>
      </c>
      <c r="B27" s="361"/>
      <c r="C27" s="99">
        <f>SUM(C6+C12+C14+C16+C18+C21+C23+C25)</f>
        <v>3709656.18</v>
      </c>
      <c r="D27" s="99">
        <f>SUM(D6+D12+D14+D16+D18+D21+D23+D25)</f>
        <v>3260951.67</v>
      </c>
      <c r="E27" s="99">
        <f>SUM(E6+E12+E14+E16+E18+E21+E23+E25)</f>
        <v>2859138.8600000003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348" t="s">
        <v>461</v>
      </c>
      <c r="C1" s="373"/>
      <c r="D1" s="373"/>
      <c r="E1" s="373"/>
      <c r="F1" s="373"/>
    </row>
    <row r="2" spans="1:6" ht="81.75" customHeight="1">
      <c r="A2" s="266" t="s">
        <v>435</v>
      </c>
      <c r="B2" s="266"/>
      <c r="C2" s="266"/>
      <c r="D2" s="266"/>
      <c r="E2" s="266"/>
      <c r="F2" s="266"/>
    </row>
    <row r="3" ht="15.75" thickBot="1"/>
    <row r="4" spans="1:4" ht="55.5" customHeight="1" thickBot="1">
      <c r="A4" s="368" t="s">
        <v>43</v>
      </c>
      <c r="B4" s="370" t="s">
        <v>44</v>
      </c>
      <c r="C4" s="371"/>
      <c r="D4" s="372"/>
    </row>
    <row r="5" spans="1:4" ht="19.5" thickBot="1">
      <c r="A5" s="369"/>
      <c r="B5" s="46" t="s">
        <v>5</v>
      </c>
      <c r="C5" s="46" t="s">
        <v>11</v>
      </c>
      <c r="D5" s="46" t="s">
        <v>315</v>
      </c>
    </row>
    <row r="6" spans="1:4" ht="58.5" customHeight="1" thickBot="1">
      <c r="A6" s="47" t="s">
        <v>45</v>
      </c>
      <c r="B6" s="46">
        <v>0</v>
      </c>
      <c r="C6" s="46">
        <v>0</v>
      </c>
      <c r="D6" s="46">
        <v>0</v>
      </c>
    </row>
    <row r="7" spans="1:4" ht="21.75" customHeight="1" thickBot="1">
      <c r="A7" s="47" t="s">
        <v>46</v>
      </c>
      <c r="B7" s="46">
        <v>0</v>
      </c>
      <c r="C7" s="46">
        <v>0</v>
      </c>
      <c r="D7" s="46">
        <v>0</v>
      </c>
    </row>
    <row r="8" spans="1:4" ht="57" thickBot="1">
      <c r="A8" s="262" t="s">
        <v>440</v>
      </c>
      <c r="B8" s="46">
        <v>0</v>
      </c>
      <c r="C8" s="46">
        <v>0</v>
      </c>
      <c r="D8" s="46">
        <v>0</v>
      </c>
    </row>
    <row r="9" spans="1:4" ht="21" customHeight="1" thickBot="1">
      <c r="A9" s="47" t="s">
        <v>47</v>
      </c>
      <c r="B9" s="46">
        <v>0</v>
      </c>
      <c r="C9" s="46">
        <v>0</v>
      </c>
      <c r="D9" s="46">
        <v>0</v>
      </c>
    </row>
    <row r="10" spans="1:4" ht="57" thickBot="1">
      <c r="A10" s="262" t="s">
        <v>441</v>
      </c>
      <c r="B10" s="46">
        <v>0</v>
      </c>
      <c r="C10" s="46">
        <v>0</v>
      </c>
      <c r="D10" s="46">
        <v>0</v>
      </c>
    </row>
    <row r="11" spans="1:4" ht="57" thickBot="1">
      <c r="A11" s="262" t="s">
        <v>442</v>
      </c>
      <c r="B11" s="46">
        <v>0</v>
      </c>
      <c r="C11" s="46">
        <v>0</v>
      </c>
      <c r="D11" s="46">
        <v>0</v>
      </c>
    </row>
    <row r="12" spans="1:4" ht="19.5" thickBot="1">
      <c r="A12" s="47" t="s">
        <v>48</v>
      </c>
      <c r="B12" s="46">
        <v>0</v>
      </c>
      <c r="C12" s="46">
        <v>0</v>
      </c>
      <c r="D12" s="46">
        <v>0</v>
      </c>
    </row>
    <row r="13" spans="1:4" ht="19.5" thickBot="1">
      <c r="A13" s="47" t="s">
        <v>49</v>
      </c>
      <c r="B13" s="46">
        <v>0</v>
      </c>
      <c r="C13" s="46">
        <v>0</v>
      </c>
      <c r="D13" s="46">
        <v>0</v>
      </c>
    </row>
    <row r="14" spans="1:4" ht="19.5" customHeight="1" thickBot="1">
      <c r="A14" s="47" t="s">
        <v>50</v>
      </c>
      <c r="B14" s="46">
        <v>0</v>
      </c>
      <c r="C14" s="46">
        <v>0</v>
      </c>
      <c r="D14" s="46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7">
      <selection activeCell="J4" sqref="J4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4.8515625" style="0" customWidth="1"/>
  </cols>
  <sheetData>
    <row r="1" spans="5:7" ht="161.25" customHeight="1">
      <c r="E1" s="348" t="s">
        <v>462</v>
      </c>
      <c r="F1" s="348"/>
      <c r="G1" s="348"/>
    </row>
    <row r="2" spans="1:7" ht="60.75" customHeight="1">
      <c r="A2" s="266" t="s">
        <v>365</v>
      </c>
      <c r="B2" s="266"/>
      <c r="C2" s="266"/>
      <c r="D2" s="266"/>
      <c r="E2" s="266"/>
      <c r="F2" s="266"/>
      <c r="G2" s="266"/>
    </row>
    <row r="3" spans="1:7" ht="9" customHeight="1">
      <c r="A3" s="38"/>
      <c r="B3" s="38"/>
      <c r="C3" s="38"/>
      <c r="D3" s="38"/>
      <c r="E3" s="38"/>
      <c r="F3" s="38"/>
      <c r="G3" s="38"/>
    </row>
    <row r="4" spans="1:7" ht="72.75" customHeight="1">
      <c r="A4" s="380" t="s">
        <v>366</v>
      </c>
      <c r="B4" s="380"/>
      <c r="C4" s="380"/>
      <c r="D4" s="380"/>
      <c r="E4" s="380"/>
      <c r="F4" s="380"/>
      <c r="G4" s="380"/>
    </row>
    <row r="5" ht="6.75" customHeight="1" thickBot="1"/>
    <row r="6" spans="1:7" ht="63.75" thickBot="1">
      <c r="A6" s="39" t="s">
        <v>36</v>
      </c>
      <c r="B6" s="40" t="s">
        <v>37</v>
      </c>
      <c r="C6" s="40" t="s">
        <v>38</v>
      </c>
      <c r="D6" s="40" t="s">
        <v>39</v>
      </c>
      <c r="E6" s="40" t="s">
        <v>40</v>
      </c>
      <c r="F6" s="40" t="s">
        <v>41</v>
      </c>
      <c r="G6" s="40" t="s">
        <v>42</v>
      </c>
    </row>
    <row r="7" spans="1:7" ht="16.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6.5" thickBot="1">
      <c r="A8" s="43"/>
      <c r="B8" s="44"/>
      <c r="C8" s="44"/>
      <c r="D8" s="44"/>
      <c r="E8" s="44"/>
      <c r="F8" s="44"/>
      <c r="G8" s="44"/>
    </row>
    <row r="9" spans="1:7" ht="16.5" thickBot="1">
      <c r="A9" s="43"/>
      <c r="B9" s="44" t="s">
        <v>63</v>
      </c>
      <c r="C9" s="44"/>
      <c r="D9" s="49">
        <v>0</v>
      </c>
      <c r="E9" s="44"/>
      <c r="F9" s="44"/>
      <c r="G9" s="44"/>
    </row>
    <row r="11" spans="1:7" ht="81.75" customHeight="1">
      <c r="A11" s="379" t="s">
        <v>431</v>
      </c>
      <c r="B11" s="379"/>
      <c r="C11" s="379"/>
      <c r="D11" s="379"/>
      <c r="E11" s="379"/>
      <c r="F11" s="379"/>
      <c r="G11" s="379"/>
    </row>
    <row r="12" ht="15.75" thickBot="1"/>
    <row r="13" spans="1:7" ht="39.75" customHeight="1" thickBot="1">
      <c r="A13" s="381" t="s">
        <v>432</v>
      </c>
      <c r="B13" s="382"/>
      <c r="C13" s="383"/>
      <c r="D13" s="376" t="s">
        <v>433</v>
      </c>
      <c r="E13" s="377"/>
      <c r="F13" s="378"/>
      <c r="G13" s="258" t="s">
        <v>434</v>
      </c>
    </row>
    <row r="14" spans="1:7" ht="30" customHeight="1" thickBot="1">
      <c r="A14" s="384"/>
      <c r="B14" s="385"/>
      <c r="C14" s="386"/>
      <c r="D14" s="256" t="s">
        <v>5</v>
      </c>
      <c r="E14" s="256" t="s">
        <v>11</v>
      </c>
      <c r="F14" s="256" t="s">
        <v>315</v>
      </c>
      <c r="G14" s="259"/>
    </row>
    <row r="15" spans="1:7" ht="30" customHeight="1" thickBot="1">
      <c r="A15" s="376">
        <v>1</v>
      </c>
      <c r="B15" s="377"/>
      <c r="C15" s="377"/>
      <c r="D15" s="260">
        <v>2</v>
      </c>
      <c r="E15" s="256">
        <v>3</v>
      </c>
      <c r="F15" s="256">
        <v>4</v>
      </c>
      <c r="G15" s="256">
        <v>5</v>
      </c>
    </row>
    <row r="16" spans="1:7" ht="64.5" customHeight="1" thickBot="1">
      <c r="A16" s="374"/>
      <c r="B16" s="375"/>
      <c r="C16" s="375"/>
      <c r="D16" s="257">
        <v>0</v>
      </c>
      <c r="E16" s="45">
        <v>0</v>
      </c>
      <c r="F16" s="45">
        <v>0</v>
      </c>
      <c r="G16" s="45"/>
    </row>
  </sheetData>
  <sheetProtection/>
  <mergeCells count="8">
    <mergeCell ref="A16:C16"/>
    <mergeCell ref="D13:F13"/>
    <mergeCell ref="A15:C15"/>
    <mergeCell ref="A11:G11"/>
    <mergeCell ref="A4:G4"/>
    <mergeCell ref="E1:G1"/>
    <mergeCell ref="A2:G2"/>
    <mergeCell ref="A13:C14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="90" zoomScaleNormal="90" zoomScalePageLayoutView="0" workbookViewId="0" topLeftCell="A1">
      <selection activeCell="C1" sqref="C1:E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9"/>
      <c r="C1" s="267" t="s">
        <v>452</v>
      </c>
      <c r="D1" s="267"/>
      <c r="E1" s="267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268" t="s">
        <v>313</v>
      </c>
      <c r="B4" s="268"/>
      <c r="C4" s="268"/>
      <c r="D4" s="269"/>
      <c r="E4" s="269"/>
    </row>
    <row r="5" ht="15.75" thickBot="1"/>
    <row r="6" spans="1:5" ht="15.75" customHeight="1">
      <c r="A6" s="270" t="s">
        <v>255</v>
      </c>
      <c r="B6" s="270" t="s">
        <v>19</v>
      </c>
      <c r="C6" s="276" t="s">
        <v>2</v>
      </c>
      <c r="D6" s="277"/>
      <c r="E6" s="278"/>
    </row>
    <row r="7" spans="1:5" ht="15.75" thickBot="1">
      <c r="A7" s="271"/>
      <c r="B7" s="271"/>
      <c r="C7" s="279"/>
      <c r="D7" s="280"/>
      <c r="E7" s="281"/>
    </row>
    <row r="8" spans="1:5" ht="16.5" thickBot="1">
      <c r="A8" s="35"/>
      <c r="B8" s="272"/>
      <c r="C8" s="179">
        <v>2019</v>
      </c>
      <c r="D8" s="37">
        <v>2020</v>
      </c>
      <c r="E8" s="37">
        <v>2021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28.5">
      <c r="A10" s="184" t="s">
        <v>211</v>
      </c>
      <c r="B10" s="185" t="s">
        <v>209</v>
      </c>
      <c r="C10" s="186">
        <f>C11+C16</f>
        <v>148000</v>
      </c>
      <c r="D10" s="186">
        <f>D11+D16</f>
        <v>148000</v>
      </c>
      <c r="E10" s="186">
        <f>E11+E16</f>
        <v>148000</v>
      </c>
    </row>
    <row r="11" spans="1:5" ht="15.75">
      <c r="A11" s="184" t="s">
        <v>212</v>
      </c>
      <c r="B11" s="187" t="s">
        <v>22</v>
      </c>
      <c r="C11" s="186">
        <f>C12</f>
        <v>40000</v>
      </c>
      <c r="D11" s="186">
        <f>D12</f>
        <v>40000</v>
      </c>
      <c r="E11" s="186">
        <f>E12</f>
        <v>40000</v>
      </c>
    </row>
    <row r="12" spans="1:5" ht="15" customHeight="1">
      <c r="A12" s="273" t="s">
        <v>213</v>
      </c>
      <c r="B12" s="274" t="s">
        <v>23</v>
      </c>
      <c r="C12" s="275">
        <f>C15</f>
        <v>40000</v>
      </c>
      <c r="D12" s="275">
        <v>40000</v>
      </c>
      <c r="E12" s="275">
        <v>40000</v>
      </c>
    </row>
    <row r="13" spans="1:5" ht="9.75" customHeight="1">
      <c r="A13" s="273"/>
      <c r="B13" s="274"/>
      <c r="C13" s="275"/>
      <c r="D13" s="275"/>
      <c r="E13" s="275"/>
    </row>
    <row r="14" spans="1:5" ht="105">
      <c r="A14" s="190" t="s">
        <v>295</v>
      </c>
      <c r="B14" s="191" t="s">
        <v>395</v>
      </c>
      <c r="C14" s="189">
        <v>40000</v>
      </c>
      <c r="D14" s="189">
        <v>40000</v>
      </c>
      <c r="E14" s="189">
        <v>40000</v>
      </c>
    </row>
    <row r="15" spans="1:5" ht="105">
      <c r="A15" s="190" t="s">
        <v>296</v>
      </c>
      <c r="B15" s="191" t="s">
        <v>210</v>
      </c>
      <c r="C15" s="189">
        <v>40000</v>
      </c>
      <c r="D15" s="189">
        <v>40000</v>
      </c>
      <c r="E15" s="189">
        <v>40000</v>
      </c>
    </row>
    <row r="16" spans="1:5" ht="15" customHeight="1">
      <c r="A16" s="182" t="s">
        <v>208</v>
      </c>
      <c r="B16" s="187" t="s">
        <v>24</v>
      </c>
      <c r="C16" s="186">
        <f>SUM(C17+C23)</f>
        <v>108000</v>
      </c>
      <c r="D16" s="186">
        <f>SUM(D17+D23)</f>
        <v>108000</v>
      </c>
      <c r="E16" s="186">
        <f>SUM(E17+E23)</f>
        <v>108000</v>
      </c>
    </row>
    <row r="17" spans="1:5" ht="27" customHeight="1">
      <c r="A17" s="273" t="s">
        <v>216</v>
      </c>
      <c r="B17" s="274" t="s">
        <v>25</v>
      </c>
      <c r="C17" s="275">
        <f>C21</f>
        <v>8000</v>
      </c>
      <c r="D17" s="275">
        <f>D21</f>
        <v>8000</v>
      </c>
      <c r="E17" s="275">
        <f>E21</f>
        <v>8000</v>
      </c>
    </row>
    <row r="18" spans="1:5" ht="35.25" customHeight="1" hidden="1">
      <c r="A18" s="273"/>
      <c r="B18" s="274"/>
      <c r="C18" s="275"/>
      <c r="D18" s="275"/>
      <c r="E18" s="275"/>
    </row>
    <row r="19" spans="1:5" ht="64.5" customHeight="1">
      <c r="A19" s="273" t="s">
        <v>215</v>
      </c>
      <c r="B19" s="274" t="s">
        <v>26</v>
      </c>
      <c r="C19" s="275">
        <f>C21</f>
        <v>8000</v>
      </c>
      <c r="D19" s="275">
        <f>D21</f>
        <v>8000</v>
      </c>
      <c r="E19" s="275">
        <f>E21</f>
        <v>8000</v>
      </c>
    </row>
    <row r="20" spans="1:5" ht="3" customHeight="1">
      <c r="A20" s="273"/>
      <c r="B20" s="274"/>
      <c r="C20" s="275"/>
      <c r="D20" s="275"/>
      <c r="E20" s="275"/>
    </row>
    <row r="21" spans="1:5" ht="24" customHeight="1">
      <c r="A21" s="282" t="s">
        <v>297</v>
      </c>
      <c r="B21" s="274" t="s">
        <v>52</v>
      </c>
      <c r="C21" s="275">
        <v>8000</v>
      </c>
      <c r="D21" s="275">
        <v>8000</v>
      </c>
      <c r="E21" s="275">
        <v>8000</v>
      </c>
    </row>
    <row r="22" spans="1:5" ht="45.75" customHeight="1">
      <c r="A22" s="282"/>
      <c r="B22" s="274"/>
      <c r="C22" s="275"/>
      <c r="D22" s="275"/>
      <c r="E22" s="275"/>
    </row>
    <row r="23" spans="1:5" ht="15" customHeight="1">
      <c r="A23" s="273" t="s">
        <v>219</v>
      </c>
      <c r="B23" s="274" t="s">
        <v>27</v>
      </c>
      <c r="C23" s="275">
        <f>C25+C31</f>
        <v>100000</v>
      </c>
      <c r="D23" s="275">
        <f>D25+D31</f>
        <v>100000</v>
      </c>
      <c r="E23" s="275">
        <f>E25+E31</f>
        <v>100000</v>
      </c>
    </row>
    <row r="24" spans="1:5" ht="15" customHeight="1">
      <c r="A24" s="273"/>
      <c r="B24" s="274"/>
      <c r="C24" s="275"/>
      <c r="D24" s="275"/>
      <c r="E24" s="275"/>
    </row>
    <row r="25" spans="1:5" ht="26.25" customHeight="1">
      <c r="A25" s="273" t="s">
        <v>218</v>
      </c>
      <c r="B25" s="274" t="s">
        <v>217</v>
      </c>
      <c r="C25" s="275">
        <f>C29</f>
        <v>10000</v>
      </c>
      <c r="D25" s="275">
        <f>D29</f>
        <v>10000</v>
      </c>
      <c r="E25" s="275">
        <f>E29</f>
        <v>10000</v>
      </c>
    </row>
    <row r="26" spans="1:5" ht="57" customHeight="1" hidden="1">
      <c r="A26" s="273"/>
      <c r="B26" s="274"/>
      <c r="C26" s="275"/>
      <c r="D26" s="275"/>
      <c r="E26" s="275"/>
    </row>
    <row r="27" spans="1:5" ht="67.5" customHeight="1">
      <c r="A27" s="282" t="s">
        <v>298</v>
      </c>
      <c r="B27" s="274" t="s">
        <v>54</v>
      </c>
      <c r="C27" s="275">
        <v>10000</v>
      </c>
      <c r="D27" s="275">
        <v>10000</v>
      </c>
      <c r="E27" s="275">
        <v>10000</v>
      </c>
    </row>
    <row r="28" spans="1:5" ht="15" hidden="1">
      <c r="A28" s="282"/>
      <c r="B28" s="274"/>
      <c r="C28" s="275"/>
      <c r="D28" s="275"/>
      <c r="E28" s="275"/>
    </row>
    <row r="29" spans="1:5" ht="64.5" customHeight="1">
      <c r="A29" s="282" t="s">
        <v>299</v>
      </c>
      <c r="B29" s="274" t="s">
        <v>54</v>
      </c>
      <c r="C29" s="275">
        <v>10000</v>
      </c>
      <c r="D29" s="275">
        <v>10000</v>
      </c>
      <c r="E29" s="275">
        <v>10000</v>
      </c>
    </row>
    <row r="30" spans="1:5" ht="15" customHeight="1" hidden="1">
      <c r="A30" s="282"/>
      <c r="B30" s="274"/>
      <c r="C30" s="275"/>
      <c r="D30" s="275"/>
      <c r="E30" s="275"/>
    </row>
    <row r="31" spans="1:5" ht="23.25" customHeight="1">
      <c r="A31" s="190" t="s">
        <v>220</v>
      </c>
      <c r="B31" s="191" t="s">
        <v>221</v>
      </c>
      <c r="C31" s="189">
        <f>C33</f>
        <v>90000</v>
      </c>
      <c r="D31" s="189">
        <f>D33</f>
        <v>90000</v>
      </c>
      <c r="E31" s="189">
        <f>E33</f>
        <v>90000</v>
      </c>
    </row>
    <row r="32" spans="1:5" ht="66.75" customHeight="1">
      <c r="A32" s="190" t="s">
        <v>300</v>
      </c>
      <c r="B32" s="191" t="s">
        <v>53</v>
      </c>
      <c r="C32" s="189">
        <v>90000</v>
      </c>
      <c r="D32" s="189">
        <v>90000</v>
      </c>
      <c r="E32" s="189">
        <v>90000</v>
      </c>
    </row>
    <row r="33" spans="1:5" ht="61.5" customHeight="1">
      <c r="A33" s="190" t="s">
        <v>301</v>
      </c>
      <c r="B33" s="191" t="s">
        <v>396</v>
      </c>
      <c r="C33" s="189">
        <v>90000</v>
      </c>
      <c r="D33" s="189">
        <v>90000</v>
      </c>
      <c r="E33" s="189">
        <v>90000</v>
      </c>
    </row>
    <row r="34" spans="1:5" ht="15" customHeight="1">
      <c r="A34" s="193" t="s">
        <v>224</v>
      </c>
      <c r="B34" s="194" t="s">
        <v>225</v>
      </c>
      <c r="C34" s="186">
        <f>C35</f>
        <v>3561656.18</v>
      </c>
      <c r="D34" s="186">
        <f>D35</f>
        <v>3192029.17</v>
      </c>
      <c r="E34" s="186">
        <f>E35</f>
        <v>2857388.86</v>
      </c>
    </row>
    <row r="35" spans="1:5" ht="44.25" customHeight="1">
      <c r="A35" s="193" t="s">
        <v>227</v>
      </c>
      <c r="B35" s="194" t="s">
        <v>226</v>
      </c>
      <c r="C35" s="186">
        <f>C36+C47+C51+C59</f>
        <v>3561656.18</v>
      </c>
      <c r="D35" s="186">
        <f>D36+D47+D51+D59</f>
        <v>3192029.17</v>
      </c>
      <c r="E35" s="186">
        <f>E36+E47+E51+E59</f>
        <v>2857388.86</v>
      </c>
    </row>
    <row r="36" spans="1:5" ht="44.25" customHeight="1">
      <c r="A36" s="287" t="s">
        <v>398</v>
      </c>
      <c r="B36" s="288" t="s">
        <v>30</v>
      </c>
      <c r="C36" s="289">
        <f>C38+C44</f>
        <v>3196930</v>
      </c>
      <c r="D36" s="289">
        <f>D38+D44</f>
        <v>3015100</v>
      </c>
      <c r="E36" s="289">
        <f>E38+E44</f>
        <v>2777000</v>
      </c>
    </row>
    <row r="37" spans="1:5" ht="0.75" customHeight="1">
      <c r="A37" s="287"/>
      <c r="B37" s="288"/>
      <c r="C37" s="289"/>
      <c r="D37" s="289"/>
      <c r="E37" s="289"/>
    </row>
    <row r="38" spans="1:5" ht="42.75" customHeight="1">
      <c r="A38" s="273" t="s">
        <v>399</v>
      </c>
      <c r="B38" s="283" t="s">
        <v>31</v>
      </c>
      <c r="C38" s="285">
        <f>C40</f>
        <v>3023900</v>
      </c>
      <c r="D38" s="285">
        <f>D40</f>
        <v>3015100</v>
      </c>
      <c r="E38" s="275">
        <f>E40</f>
        <v>2777000</v>
      </c>
    </row>
    <row r="39" spans="1:5" ht="65.25" customHeight="1" hidden="1">
      <c r="A39" s="273"/>
      <c r="B39" s="284"/>
      <c r="C39" s="286"/>
      <c r="D39" s="286"/>
      <c r="E39" s="275"/>
    </row>
    <row r="40" spans="1:5" ht="15" customHeight="1">
      <c r="A40" s="273" t="s">
        <v>400</v>
      </c>
      <c r="B40" s="274" t="s">
        <v>32</v>
      </c>
      <c r="C40" s="275">
        <f>C42</f>
        <v>3023900</v>
      </c>
      <c r="D40" s="285">
        <f>D42</f>
        <v>3015100</v>
      </c>
      <c r="E40" s="275">
        <f>E42</f>
        <v>2777000</v>
      </c>
    </row>
    <row r="41" spans="1:5" ht="15" customHeight="1">
      <c r="A41" s="273"/>
      <c r="B41" s="274"/>
      <c r="C41" s="275"/>
      <c r="D41" s="286"/>
      <c r="E41" s="275"/>
    </row>
    <row r="42" spans="1:5" ht="15">
      <c r="A42" s="282" t="s">
        <v>401</v>
      </c>
      <c r="B42" s="274" t="s">
        <v>397</v>
      </c>
      <c r="C42" s="275">
        <v>3023900</v>
      </c>
      <c r="D42" s="275">
        <v>3015100</v>
      </c>
      <c r="E42" s="275">
        <v>2777000</v>
      </c>
    </row>
    <row r="43" spans="1:5" ht="15" customHeight="1">
      <c r="A43" s="282"/>
      <c r="B43" s="274"/>
      <c r="C43" s="275"/>
      <c r="D43" s="275"/>
      <c r="E43" s="275"/>
    </row>
    <row r="44" spans="1:5" ht="30" customHeight="1">
      <c r="A44" s="192" t="s">
        <v>402</v>
      </c>
      <c r="B44" s="188" t="s">
        <v>275</v>
      </c>
      <c r="C44" s="195">
        <f aca="true" t="shared" si="0" ref="C44:E45">C45</f>
        <v>173030</v>
      </c>
      <c r="D44" s="195">
        <f t="shared" si="0"/>
        <v>0</v>
      </c>
      <c r="E44" s="195">
        <f t="shared" si="0"/>
        <v>0</v>
      </c>
    </row>
    <row r="45" spans="1:5" ht="57" customHeight="1">
      <c r="A45" s="192" t="s">
        <v>403</v>
      </c>
      <c r="B45" s="188" t="s">
        <v>276</v>
      </c>
      <c r="C45" s="195">
        <f t="shared" si="0"/>
        <v>173030</v>
      </c>
      <c r="D45" s="195">
        <f t="shared" si="0"/>
        <v>0</v>
      </c>
      <c r="E45" s="195">
        <f t="shared" si="0"/>
        <v>0</v>
      </c>
    </row>
    <row r="46" spans="1:5" ht="54" customHeight="1">
      <c r="A46" s="192" t="s">
        <v>404</v>
      </c>
      <c r="B46" s="188" t="s">
        <v>58</v>
      </c>
      <c r="C46" s="195">
        <v>173030</v>
      </c>
      <c r="D46" s="195">
        <v>0</v>
      </c>
      <c r="E46" s="195">
        <v>0</v>
      </c>
    </row>
    <row r="47" spans="1:5" ht="50.25" customHeight="1">
      <c r="A47" s="196" t="s">
        <v>405</v>
      </c>
      <c r="B47" s="197" t="s">
        <v>234</v>
      </c>
      <c r="C47" s="198">
        <f>C48</f>
        <v>196835</v>
      </c>
      <c r="D47" s="198">
        <f>D48</f>
        <v>0</v>
      </c>
      <c r="E47" s="198">
        <f>E48</f>
        <v>0</v>
      </c>
    </row>
    <row r="48" spans="1:5" ht="26.25" customHeight="1">
      <c r="A48" s="199" t="s">
        <v>406</v>
      </c>
      <c r="B48" s="200" t="s">
        <v>235</v>
      </c>
      <c r="C48" s="189">
        <f>C50</f>
        <v>196835</v>
      </c>
      <c r="D48" s="189">
        <v>0</v>
      </c>
      <c r="E48" s="189">
        <v>0</v>
      </c>
    </row>
    <row r="49" spans="1:5" ht="30">
      <c r="A49" s="199" t="s">
        <v>407</v>
      </c>
      <c r="B49" s="200" t="s">
        <v>236</v>
      </c>
      <c r="C49" s="189">
        <f>C50</f>
        <v>196835</v>
      </c>
      <c r="D49" s="189">
        <v>0</v>
      </c>
      <c r="E49" s="189">
        <v>0</v>
      </c>
    </row>
    <row r="50" spans="1:5" ht="30">
      <c r="A50" s="199" t="s">
        <v>408</v>
      </c>
      <c r="B50" s="200" t="s">
        <v>236</v>
      </c>
      <c r="C50" s="189">
        <v>196835</v>
      </c>
      <c r="D50" s="189">
        <v>0</v>
      </c>
      <c r="E50" s="189">
        <v>0</v>
      </c>
    </row>
    <row r="51" spans="1:5" ht="15">
      <c r="A51" s="290" t="s">
        <v>409</v>
      </c>
      <c r="B51" s="288" t="s">
        <v>237</v>
      </c>
      <c r="C51" s="289">
        <f>C53+C56</f>
        <v>80373.6</v>
      </c>
      <c r="D51" s="289">
        <f>D53+D56</f>
        <v>80380.57</v>
      </c>
      <c r="E51" s="289">
        <f>E53+E56</f>
        <v>80388.86</v>
      </c>
    </row>
    <row r="52" spans="1:5" ht="15">
      <c r="A52" s="291"/>
      <c r="B52" s="288"/>
      <c r="C52" s="289"/>
      <c r="D52" s="289"/>
      <c r="E52" s="289"/>
    </row>
    <row r="53" spans="1:5" ht="45">
      <c r="A53" s="199" t="s">
        <v>410</v>
      </c>
      <c r="B53" s="200" t="s">
        <v>238</v>
      </c>
      <c r="C53" s="189">
        <f aca="true" t="shared" si="1" ref="C53:E54">C54</f>
        <v>80220</v>
      </c>
      <c r="D53" s="189">
        <f t="shared" si="1"/>
        <v>80220</v>
      </c>
      <c r="E53" s="189">
        <f t="shared" si="1"/>
        <v>80220</v>
      </c>
    </row>
    <row r="54" spans="1:5" ht="60">
      <c r="A54" s="199" t="s">
        <v>411</v>
      </c>
      <c r="B54" s="200" t="s">
        <v>239</v>
      </c>
      <c r="C54" s="189">
        <f t="shared" si="1"/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412</v>
      </c>
      <c r="B55" s="200" t="s">
        <v>239</v>
      </c>
      <c r="C55" s="189">
        <v>80220</v>
      </c>
      <c r="D55" s="189">
        <v>80220</v>
      </c>
      <c r="E55" s="189">
        <v>80220</v>
      </c>
    </row>
    <row r="56" spans="1:5" ht="75">
      <c r="A56" s="199" t="s">
        <v>413</v>
      </c>
      <c r="B56" s="200" t="s">
        <v>243</v>
      </c>
      <c r="C56" s="189">
        <f aca="true" t="shared" si="2" ref="C56:E57">C57</f>
        <v>153.6</v>
      </c>
      <c r="D56" s="189">
        <f t="shared" si="2"/>
        <v>160.57</v>
      </c>
      <c r="E56" s="189">
        <f t="shared" si="2"/>
        <v>168.86</v>
      </c>
    </row>
    <row r="57" spans="1:5" ht="90">
      <c r="A57" s="199" t="s">
        <v>414</v>
      </c>
      <c r="B57" s="200" t="s">
        <v>244</v>
      </c>
      <c r="C57" s="189">
        <f t="shared" si="2"/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415</v>
      </c>
      <c r="B58" s="200" t="s">
        <v>244</v>
      </c>
      <c r="C58" s="189">
        <v>153.6</v>
      </c>
      <c r="D58" s="189">
        <v>160.57</v>
      </c>
      <c r="E58" s="189">
        <v>168.86</v>
      </c>
    </row>
    <row r="59" spans="1:5" ht="15.75">
      <c r="A59" s="193" t="s">
        <v>416</v>
      </c>
      <c r="B59" s="194" t="s">
        <v>247</v>
      </c>
      <c r="C59" s="186">
        <f aca="true" t="shared" si="3" ref="C59:D62">C60</f>
        <v>87517.58</v>
      </c>
      <c r="D59" s="186">
        <f t="shared" si="3"/>
        <v>96548.6</v>
      </c>
      <c r="E59" s="186">
        <v>0</v>
      </c>
    </row>
    <row r="60" spans="1:5" ht="15.75">
      <c r="A60" s="199" t="s">
        <v>416</v>
      </c>
      <c r="B60" s="201" t="s">
        <v>302</v>
      </c>
      <c r="C60" s="189">
        <f t="shared" si="3"/>
        <v>87517.58</v>
      </c>
      <c r="D60" s="189">
        <f t="shared" si="3"/>
        <v>96548.6</v>
      </c>
      <c r="E60" s="189">
        <v>0</v>
      </c>
    </row>
    <row r="61" spans="1:5" ht="90">
      <c r="A61" s="199" t="s">
        <v>417</v>
      </c>
      <c r="B61" s="201" t="s">
        <v>248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105">
      <c r="A62" s="199" t="s">
        <v>418</v>
      </c>
      <c r="B62" s="201" t="s">
        <v>249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419</v>
      </c>
      <c r="B63" s="201" t="s">
        <v>34</v>
      </c>
      <c r="C63" s="189">
        <v>87517.58</v>
      </c>
      <c r="D63" s="189">
        <v>96548.6</v>
      </c>
      <c r="E63" s="189">
        <v>0</v>
      </c>
    </row>
    <row r="64" spans="1:5" ht="141.75">
      <c r="A64" s="228" t="s">
        <v>317</v>
      </c>
      <c r="B64" s="229" t="s">
        <v>318</v>
      </c>
      <c r="C64" s="230">
        <f aca="true" t="shared" si="4" ref="C64:E65">C65</f>
        <v>0</v>
      </c>
      <c r="D64" s="230">
        <f t="shared" si="4"/>
        <v>0</v>
      </c>
      <c r="E64" s="230">
        <f t="shared" si="4"/>
        <v>0</v>
      </c>
    </row>
    <row r="65" spans="1:5" ht="157.5">
      <c r="A65" s="231" t="s">
        <v>420</v>
      </c>
      <c r="B65" s="232" t="s">
        <v>57</v>
      </c>
      <c r="C65" s="233">
        <f t="shared" si="4"/>
        <v>0</v>
      </c>
      <c r="D65" s="233">
        <f t="shared" si="4"/>
        <v>0</v>
      </c>
      <c r="E65" s="233">
        <f t="shared" si="4"/>
        <v>0</v>
      </c>
    </row>
    <row r="66" spans="1:5" ht="157.5">
      <c r="A66" s="231" t="s">
        <v>421</v>
      </c>
      <c r="B66" s="232" t="s">
        <v>57</v>
      </c>
      <c r="C66" s="233">
        <v>0</v>
      </c>
      <c r="D66" s="233">
        <v>0</v>
      </c>
      <c r="E66" s="234">
        <v>0</v>
      </c>
    </row>
    <row r="67" spans="1:5" ht="15.75">
      <c r="A67" s="128" t="s">
        <v>35</v>
      </c>
      <c r="B67" s="128"/>
      <c r="C67" s="186">
        <f>C10+C34</f>
        <v>3709656.18</v>
      </c>
      <c r="D67" s="186">
        <f>D10+D34</f>
        <v>3340029.17</v>
      </c>
      <c r="E67" s="186">
        <f>E10+E34</f>
        <v>3005388.86</v>
      </c>
    </row>
  </sheetData>
  <sheetProtection/>
  <mergeCells count="70">
    <mergeCell ref="A51:A52"/>
    <mergeCell ref="B51:B52"/>
    <mergeCell ref="C51:C52"/>
    <mergeCell ref="D51:D52"/>
    <mergeCell ref="E51:E52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D12:D13"/>
    <mergeCell ref="E21:E22"/>
    <mergeCell ref="A6:A7"/>
    <mergeCell ref="C6:E7"/>
    <mergeCell ref="A17:A18"/>
    <mergeCell ref="B17:B18"/>
    <mergeCell ref="C17:C18"/>
    <mergeCell ref="D17:D18"/>
    <mergeCell ref="E17:E18"/>
    <mergeCell ref="E12:E13"/>
    <mergeCell ref="C1:E1"/>
    <mergeCell ref="A4:E4"/>
    <mergeCell ref="B6:B8"/>
    <mergeCell ref="A23:A24"/>
    <mergeCell ref="B23:B24"/>
    <mergeCell ref="C23:C24"/>
    <mergeCell ref="D23:D24"/>
    <mergeCell ref="A12:A13"/>
    <mergeCell ref="B12:B13"/>
    <mergeCell ref="C12:C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109"/>
      <c r="C1" s="265" t="s">
        <v>271</v>
      </c>
      <c r="D1" s="265"/>
      <c r="E1" s="265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266" t="s">
        <v>177</v>
      </c>
      <c r="B4" s="266"/>
      <c r="C4" s="266"/>
      <c r="D4" s="296"/>
      <c r="E4" s="296"/>
    </row>
    <row r="5" ht="15.75" thickBot="1"/>
    <row r="6" spans="1:5" ht="15.75" customHeight="1">
      <c r="A6" s="33" t="s">
        <v>17</v>
      </c>
      <c r="B6" s="270" t="s">
        <v>19</v>
      </c>
      <c r="C6" s="276" t="s">
        <v>20</v>
      </c>
      <c r="D6" s="277"/>
      <c r="E6" s="278"/>
    </row>
    <row r="7" spans="1:5" ht="32.25" thickBot="1">
      <c r="A7" s="34" t="s">
        <v>18</v>
      </c>
      <c r="B7" s="271"/>
      <c r="C7" s="279" t="s">
        <v>21</v>
      </c>
      <c r="D7" s="280"/>
      <c r="E7" s="281"/>
    </row>
    <row r="8" spans="1:5" ht="16.5" thickBot="1">
      <c r="A8" s="35"/>
      <c r="B8" s="272"/>
      <c r="C8" s="36">
        <v>2018</v>
      </c>
      <c r="D8" s="37">
        <v>2019</v>
      </c>
      <c r="E8" s="37">
        <v>2020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37.5">
      <c r="A10" s="114" t="s">
        <v>211</v>
      </c>
      <c r="B10" s="122" t="s">
        <v>209</v>
      </c>
      <c r="C10" s="126">
        <f>C11+C15</f>
        <v>148500</v>
      </c>
      <c r="D10" s="126">
        <f>D11+D15</f>
        <v>148500</v>
      </c>
      <c r="E10" s="126">
        <f>E11+E15</f>
        <v>148500</v>
      </c>
    </row>
    <row r="11" spans="1:5" ht="37.5">
      <c r="A11" s="114" t="s">
        <v>212</v>
      </c>
      <c r="B11" s="115" t="s">
        <v>22</v>
      </c>
      <c r="C11" s="126">
        <v>40000</v>
      </c>
      <c r="D11" s="126">
        <v>40000</v>
      </c>
      <c r="E11" s="126">
        <v>40000</v>
      </c>
    </row>
    <row r="12" spans="1:5" ht="15" customHeight="1">
      <c r="A12" s="292" t="s">
        <v>213</v>
      </c>
      <c r="B12" s="293" t="s">
        <v>23</v>
      </c>
      <c r="C12" s="294">
        <v>40000</v>
      </c>
      <c r="D12" s="294">
        <v>40000</v>
      </c>
      <c r="E12" s="294">
        <v>40000</v>
      </c>
    </row>
    <row r="13" spans="1:5" ht="24.75" customHeight="1">
      <c r="A13" s="292"/>
      <c r="B13" s="293"/>
      <c r="C13" s="294"/>
      <c r="D13" s="294"/>
      <c r="E13" s="294"/>
    </row>
    <row r="14" spans="1:5" ht="187.5">
      <c r="A14" s="117" t="s">
        <v>214</v>
      </c>
      <c r="B14" s="123" t="s">
        <v>210</v>
      </c>
      <c r="C14" s="127">
        <v>40000</v>
      </c>
      <c r="D14" s="127">
        <v>40000</v>
      </c>
      <c r="E14" s="127">
        <v>40000</v>
      </c>
    </row>
    <row r="15" spans="1:5" ht="37.5">
      <c r="A15" s="118" t="s">
        <v>208</v>
      </c>
      <c r="B15" s="115" t="s">
        <v>24</v>
      </c>
      <c r="C15" s="126">
        <f>SUM(C16+C20)</f>
        <v>108500</v>
      </c>
      <c r="D15" s="126">
        <f>SUM(D16+D20)</f>
        <v>108500</v>
      </c>
      <c r="E15" s="126">
        <f>SUM(E16+E20)</f>
        <v>108500</v>
      </c>
    </row>
    <row r="16" spans="1:5" ht="15">
      <c r="A16" s="292" t="s">
        <v>216</v>
      </c>
      <c r="B16" s="293" t="s">
        <v>25</v>
      </c>
      <c r="C16" s="294">
        <v>8500</v>
      </c>
      <c r="D16" s="294">
        <v>8500</v>
      </c>
      <c r="E16" s="294">
        <v>8500</v>
      </c>
    </row>
    <row r="17" spans="1:5" ht="29.25" customHeight="1">
      <c r="A17" s="292"/>
      <c r="B17" s="293"/>
      <c r="C17" s="294"/>
      <c r="D17" s="294"/>
      <c r="E17" s="294"/>
    </row>
    <row r="18" spans="1:5" ht="35.25" customHeight="1">
      <c r="A18" s="292" t="s">
        <v>215</v>
      </c>
      <c r="B18" s="293" t="s">
        <v>26</v>
      </c>
      <c r="C18" s="294">
        <v>8500</v>
      </c>
      <c r="D18" s="294">
        <v>8500</v>
      </c>
      <c r="E18" s="294">
        <v>8500</v>
      </c>
    </row>
    <row r="19" spans="1:5" ht="64.5" customHeight="1">
      <c r="A19" s="292"/>
      <c r="B19" s="293"/>
      <c r="C19" s="294"/>
      <c r="D19" s="294"/>
      <c r="E19" s="294"/>
    </row>
    <row r="20" spans="1:5" ht="15">
      <c r="A20" s="292" t="s">
        <v>219</v>
      </c>
      <c r="B20" s="293" t="s">
        <v>27</v>
      </c>
      <c r="C20" s="294">
        <v>100000</v>
      </c>
      <c r="D20" s="294">
        <v>100000</v>
      </c>
      <c r="E20" s="294">
        <v>100000</v>
      </c>
    </row>
    <row r="21" spans="1:5" ht="24" customHeight="1">
      <c r="A21" s="292"/>
      <c r="B21" s="293"/>
      <c r="C21" s="294"/>
      <c r="D21" s="294"/>
      <c r="E21" s="294"/>
    </row>
    <row r="22" spans="1:5" ht="22.5" customHeight="1">
      <c r="A22" s="292" t="s">
        <v>218</v>
      </c>
      <c r="B22" s="293" t="s">
        <v>217</v>
      </c>
      <c r="C22" s="294">
        <v>10000</v>
      </c>
      <c r="D22" s="294">
        <v>10000</v>
      </c>
      <c r="E22" s="294">
        <v>10000</v>
      </c>
    </row>
    <row r="23" spans="1:5" ht="15">
      <c r="A23" s="292"/>
      <c r="B23" s="293"/>
      <c r="C23" s="294"/>
      <c r="D23" s="294"/>
      <c r="E23" s="294"/>
    </row>
    <row r="24" spans="1:5" ht="35.25" customHeight="1">
      <c r="A24" s="292" t="s">
        <v>223</v>
      </c>
      <c r="B24" s="293" t="s">
        <v>28</v>
      </c>
      <c r="C24" s="294">
        <v>10000</v>
      </c>
      <c r="D24" s="294">
        <v>10000</v>
      </c>
      <c r="E24" s="294">
        <v>10000</v>
      </c>
    </row>
    <row r="25" spans="1:5" ht="44.25" customHeight="1">
      <c r="A25" s="292"/>
      <c r="B25" s="293"/>
      <c r="C25" s="294"/>
      <c r="D25" s="294"/>
      <c r="E25" s="294"/>
    </row>
    <row r="26" spans="1:5" ht="57" customHeight="1">
      <c r="A26" s="117" t="s">
        <v>220</v>
      </c>
      <c r="B26" s="123" t="s">
        <v>221</v>
      </c>
      <c r="C26" s="127">
        <v>90000</v>
      </c>
      <c r="D26" s="127">
        <v>90000</v>
      </c>
      <c r="E26" s="127">
        <v>90000</v>
      </c>
    </row>
    <row r="27" spans="1:5" ht="75.75" customHeight="1">
      <c r="A27" s="117" t="s">
        <v>222</v>
      </c>
      <c r="B27" s="123" t="s">
        <v>29</v>
      </c>
      <c r="C27" s="127">
        <v>90000</v>
      </c>
      <c r="D27" s="127">
        <v>90000</v>
      </c>
      <c r="E27" s="127">
        <v>90000</v>
      </c>
    </row>
    <row r="28" spans="1:5" ht="37.5">
      <c r="A28" s="120" t="s">
        <v>224</v>
      </c>
      <c r="B28" s="124" t="s">
        <v>225</v>
      </c>
      <c r="C28" s="126">
        <f>C29</f>
        <v>3574543.33</v>
      </c>
      <c r="D28" s="126">
        <f>SUM(D30+D39+D42+D48)</f>
        <v>3085100</v>
      </c>
      <c r="E28" s="126">
        <f>SUM(E30+E39+E42+E48)+E38</f>
        <v>4343060</v>
      </c>
    </row>
    <row r="29" spans="1:5" ht="100.5" customHeight="1">
      <c r="A29" s="120" t="s">
        <v>227</v>
      </c>
      <c r="B29" s="124" t="s">
        <v>226</v>
      </c>
      <c r="C29" s="126">
        <f>C30+C38+C39+C42+C48+C36</f>
        <v>3574543.33</v>
      </c>
      <c r="D29" s="126">
        <f>D30+D39+D42+D48</f>
        <v>3085100</v>
      </c>
      <c r="E29" s="126">
        <f>E30+E39+E42+E48+E38</f>
        <v>4343060</v>
      </c>
    </row>
    <row r="30" spans="1:5" ht="15">
      <c r="A30" s="292" t="s">
        <v>228</v>
      </c>
      <c r="B30" s="293" t="s">
        <v>30</v>
      </c>
      <c r="C30" s="294">
        <f>C32</f>
        <v>3088700</v>
      </c>
      <c r="D30" s="294">
        <v>3023900</v>
      </c>
      <c r="E30" s="294">
        <v>3015100</v>
      </c>
    </row>
    <row r="31" spans="1:5" ht="23.25" customHeight="1">
      <c r="A31" s="292"/>
      <c r="B31" s="293"/>
      <c r="C31" s="294"/>
      <c r="D31" s="294"/>
      <c r="E31" s="294"/>
    </row>
    <row r="32" spans="1:5" ht="15">
      <c r="A32" s="292" t="s">
        <v>229</v>
      </c>
      <c r="B32" s="293" t="s">
        <v>31</v>
      </c>
      <c r="C32" s="294">
        <v>3088700</v>
      </c>
      <c r="D32" s="294">
        <v>3023900</v>
      </c>
      <c r="E32" s="294">
        <v>3015100</v>
      </c>
    </row>
    <row r="33" spans="1:5" ht="28.5" customHeight="1">
      <c r="A33" s="292"/>
      <c r="B33" s="293"/>
      <c r="C33" s="294"/>
      <c r="D33" s="294"/>
      <c r="E33" s="294"/>
    </row>
    <row r="34" spans="1:5" ht="15">
      <c r="A34" s="292" t="s">
        <v>230</v>
      </c>
      <c r="B34" s="293" t="s">
        <v>32</v>
      </c>
      <c r="C34" s="294">
        <f>C32</f>
        <v>3088700</v>
      </c>
      <c r="D34" s="294">
        <v>3023900</v>
      </c>
      <c r="E34" s="294">
        <v>3015100</v>
      </c>
    </row>
    <row r="35" spans="1:5" ht="44.25" customHeight="1">
      <c r="A35" s="292"/>
      <c r="B35" s="293"/>
      <c r="C35" s="294"/>
      <c r="D35" s="294"/>
      <c r="E35" s="294"/>
    </row>
    <row r="36" spans="1:5" ht="44.25" customHeight="1">
      <c r="A36" s="148" t="s">
        <v>273</v>
      </c>
      <c r="B36" s="116" t="s">
        <v>275</v>
      </c>
      <c r="C36" s="127">
        <v>63210</v>
      </c>
      <c r="D36" s="127">
        <v>0</v>
      </c>
      <c r="E36" s="127">
        <v>0</v>
      </c>
    </row>
    <row r="37" spans="1:5" ht="44.25" customHeight="1">
      <c r="A37" s="148" t="s">
        <v>274</v>
      </c>
      <c r="B37" s="116" t="s">
        <v>276</v>
      </c>
      <c r="C37" s="127">
        <v>63210</v>
      </c>
      <c r="D37" s="127">
        <v>0</v>
      </c>
      <c r="E37" s="127">
        <v>0</v>
      </c>
    </row>
    <row r="38" spans="1:5" ht="150">
      <c r="A38" s="139" t="s">
        <v>262</v>
      </c>
      <c r="B38" s="116" t="s">
        <v>56</v>
      </c>
      <c r="C38" s="140">
        <v>0</v>
      </c>
      <c r="D38" s="140">
        <v>0</v>
      </c>
      <c r="E38" s="127">
        <v>1264560</v>
      </c>
    </row>
    <row r="39" spans="1:5" ht="75">
      <c r="A39" s="136" t="s">
        <v>231</v>
      </c>
      <c r="B39" s="137" t="s">
        <v>234</v>
      </c>
      <c r="C39" s="138">
        <v>272779</v>
      </c>
      <c r="D39" s="138">
        <f>D40</f>
        <v>0</v>
      </c>
      <c r="E39" s="138">
        <f>E40</f>
        <v>0</v>
      </c>
    </row>
    <row r="40" spans="1:5" ht="37.5">
      <c r="A40" s="110" t="s">
        <v>232</v>
      </c>
      <c r="B40" s="121" t="s">
        <v>235</v>
      </c>
      <c r="C40" s="127">
        <v>272779</v>
      </c>
      <c r="D40" s="127">
        <v>0</v>
      </c>
      <c r="E40" s="127">
        <v>0</v>
      </c>
    </row>
    <row r="41" spans="1:5" ht="37.5">
      <c r="A41" s="110" t="s">
        <v>233</v>
      </c>
      <c r="B41" s="121" t="s">
        <v>236</v>
      </c>
      <c r="C41" s="127">
        <v>272779</v>
      </c>
      <c r="D41" s="127">
        <v>0</v>
      </c>
      <c r="E41" s="127">
        <v>0</v>
      </c>
    </row>
    <row r="42" spans="1:5" ht="15" customHeight="1">
      <c r="A42" s="295" t="s">
        <v>242</v>
      </c>
      <c r="B42" s="293" t="s">
        <v>237</v>
      </c>
      <c r="C42" s="294">
        <f>C44+C46</f>
        <v>61759.63</v>
      </c>
      <c r="D42" s="294">
        <f>D44+D46</f>
        <v>61200</v>
      </c>
      <c r="E42" s="294">
        <f>E44+E46</f>
        <v>63400</v>
      </c>
    </row>
    <row r="43" spans="1:5" ht="30" customHeight="1">
      <c r="A43" s="295"/>
      <c r="B43" s="293"/>
      <c r="C43" s="294"/>
      <c r="D43" s="294"/>
      <c r="E43" s="294"/>
    </row>
    <row r="44" spans="1:5" ht="102" customHeight="1">
      <c r="A44" s="110" t="s">
        <v>240</v>
      </c>
      <c r="B44" s="121" t="s">
        <v>238</v>
      </c>
      <c r="C44" s="127">
        <f>C45</f>
        <v>60600</v>
      </c>
      <c r="D44" s="127">
        <f>D45</f>
        <v>61200</v>
      </c>
      <c r="E44" s="127">
        <f>E45</f>
        <v>63400</v>
      </c>
    </row>
    <row r="45" spans="1:5" ht="99" customHeight="1">
      <c r="A45" s="110" t="s">
        <v>241</v>
      </c>
      <c r="B45" s="121" t="s">
        <v>239</v>
      </c>
      <c r="C45" s="127">
        <v>60600</v>
      </c>
      <c r="D45" s="127">
        <v>61200</v>
      </c>
      <c r="E45" s="127">
        <v>63400</v>
      </c>
    </row>
    <row r="46" spans="1:5" ht="142.5" customHeight="1">
      <c r="A46" s="110" t="s">
        <v>245</v>
      </c>
      <c r="B46" s="125" t="s">
        <v>243</v>
      </c>
      <c r="C46" s="127">
        <f>C47</f>
        <v>1159.63</v>
      </c>
      <c r="D46" s="127">
        <v>0</v>
      </c>
      <c r="E46" s="127">
        <v>0</v>
      </c>
    </row>
    <row r="47" spans="1:5" ht="99" customHeight="1">
      <c r="A47" s="110" t="s">
        <v>246</v>
      </c>
      <c r="B47" s="125" t="s">
        <v>244</v>
      </c>
      <c r="C47" s="127">
        <v>1159.63</v>
      </c>
      <c r="D47" s="127">
        <v>0</v>
      </c>
      <c r="E47" s="127">
        <v>0</v>
      </c>
    </row>
    <row r="48" spans="1:5" ht="37.5">
      <c r="A48" s="120" t="s">
        <v>250</v>
      </c>
      <c r="B48" s="124" t="s">
        <v>247</v>
      </c>
      <c r="C48" s="126">
        <f>C49</f>
        <v>88094.7</v>
      </c>
      <c r="D48" s="126">
        <v>0</v>
      </c>
      <c r="E48" s="126">
        <v>0</v>
      </c>
    </row>
    <row r="49" spans="1:5" ht="150">
      <c r="A49" s="110" t="s">
        <v>251</v>
      </c>
      <c r="B49" s="125" t="s">
        <v>248</v>
      </c>
      <c r="C49" s="127">
        <f>C50</f>
        <v>88094.7</v>
      </c>
      <c r="D49" s="127">
        <v>0</v>
      </c>
      <c r="E49" s="127">
        <v>0</v>
      </c>
    </row>
    <row r="50" spans="1:5" ht="153.75" customHeight="1">
      <c r="A50" s="110" t="s">
        <v>252</v>
      </c>
      <c r="B50" s="125" t="s">
        <v>249</v>
      </c>
      <c r="C50" s="127">
        <v>88094.7</v>
      </c>
      <c r="D50" s="127">
        <v>0</v>
      </c>
      <c r="E50" s="127">
        <v>0</v>
      </c>
    </row>
    <row r="51" spans="1:5" ht="18.75">
      <c r="A51" s="119" t="s">
        <v>35</v>
      </c>
      <c r="B51" s="119"/>
      <c r="C51" s="126">
        <f>C10+C28</f>
        <v>3723043.33</v>
      </c>
      <c r="D51" s="126">
        <f>D10+D28</f>
        <v>3233600</v>
      </c>
      <c r="E51" s="126">
        <f>E10+E28</f>
        <v>4491560</v>
      </c>
    </row>
  </sheetData>
  <sheetProtection/>
  <mergeCells count="55"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6:B8"/>
    <mergeCell ref="C6:E6"/>
    <mergeCell ref="C7:E7"/>
    <mergeCell ref="A12:A13"/>
    <mergeCell ref="B12:B13"/>
    <mergeCell ref="C12:C13"/>
    <mergeCell ref="D12:D13"/>
    <mergeCell ref="E12:E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B16" sqref="B16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02" t="s">
        <v>314</v>
      </c>
      <c r="B2" s="302"/>
      <c r="C2" s="302"/>
      <c r="D2" s="302"/>
    </row>
    <row r="3" spans="1:2" ht="17.25" customHeight="1">
      <c r="A3" s="297"/>
      <c r="B3" s="297"/>
    </row>
    <row r="4" spans="1:4" s="8" customFormat="1" ht="27.75" customHeight="1">
      <c r="A4" s="300" t="s">
        <v>3</v>
      </c>
      <c r="B4" s="301" t="s">
        <v>2</v>
      </c>
      <c r="C4" s="301"/>
      <c r="D4" s="301"/>
    </row>
    <row r="5" spans="1:4" s="8" customFormat="1" ht="27.75" customHeight="1">
      <c r="A5" s="300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SUM(B8+B11+B14)</f>
        <v>3474138.6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3196930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173030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196835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196835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SUM(B7+B16)</f>
        <v>3561656.18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298"/>
    </row>
    <row r="22" spans="1:3" s="25" customFormat="1" ht="15.75">
      <c r="A22" s="21"/>
      <c r="B22" s="24"/>
      <c r="C22" s="299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3:B3"/>
    <mergeCell ref="C21:C22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1:5" ht="103.5" customHeight="1">
      <c r="A1" s="32"/>
      <c r="D1" s="267" t="s">
        <v>453</v>
      </c>
      <c r="E1" s="267"/>
    </row>
    <row r="2" spans="1:3" ht="9" customHeight="1">
      <c r="A2" s="32"/>
      <c r="B2" s="32"/>
      <c r="C2" s="32"/>
    </row>
    <row r="3" spans="1:5" ht="100.5" customHeight="1">
      <c r="A3" s="266" t="s">
        <v>316</v>
      </c>
      <c r="B3" s="266"/>
      <c r="C3" s="266"/>
      <c r="D3" s="266"/>
      <c r="E3" s="266"/>
    </row>
    <row r="4" ht="18" customHeight="1"/>
    <row r="5" spans="1:5" s="32" customFormat="1" ht="51.75" customHeight="1">
      <c r="A5" s="314" t="s">
        <v>62</v>
      </c>
      <c r="B5" s="314"/>
      <c r="C5" s="202"/>
      <c r="D5" s="316" t="s">
        <v>61</v>
      </c>
      <c r="E5" s="317"/>
    </row>
    <row r="6" spans="1:5" s="48" customFormat="1" ht="15.75">
      <c r="A6" s="308">
        <v>1</v>
      </c>
      <c r="B6" s="309"/>
      <c r="C6" s="310"/>
      <c r="D6" s="307">
        <v>2</v>
      </c>
      <c r="E6" s="307"/>
    </row>
    <row r="7" spans="1:5" s="48" customFormat="1" ht="32.25" customHeight="1">
      <c r="A7" s="308">
        <v>182</v>
      </c>
      <c r="B7" s="309"/>
      <c r="C7" s="310"/>
      <c r="D7" s="307" t="s">
        <v>51</v>
      </c>
      <c r="E7" s="307"/>
    </row>
    <row r="8" spans="1:5" s="48" customFormat="1" ht="86.25" customHeight="1">
      <c r="A8" s="311" t="s">
        <v>303</v>
      </c>
      <c r="B8" s="312"/>
      <c r="C8" s="313"/>
      <c r="D8" s="303" t="s">
        <v>304</v>
      </c>
      <c r="E8" s="303"/>
    </row>
    <row r="9" spans="1:5" s="48" customFormat="1" ht="57" customHeight="1">
      <c r="A9" s="311" t="s">
        <v>305</v>
      </c>
      <c r="B9" s="312"/>
      <c r="C9" s="203"/>
      <c r="D9" s="303" t="s">
        <v>52</v>
      </c>
      <c r="E9" s="303"/>
    </row>
    <row r="10" spans="1:5" s="48" customFormat="1" ht="50.25" customHeight="1">
      <c r="A10" s="311" t="s">
        <v>306</v>
      </c>
      <c r="B10" s="312"/>
      <c r="C10" s="313"/>
      <c r="D10" s="306" t="s">
        <v>54</v>
      </c>
      <c r="E10" s="306"/>
    </row>
    <row r="11" spans="1:5" s="48" customFormat="1" ht="53.25" customHeight="1">
      <c r="A11" s="311" t="s">
        <v>307</v>
      </c>
      <c r="B11" s="312"/>
      <c r="C11" s="313"/>
      <c r="D11" s="303" t="s">
        <v>53</v>
      </c>
      <c r="E11" s="303"/>
    </row>
    <row r="12" spans="1:5" s="48" customFormat="1" ht="40.5" customHeight="1">
      <c r="A12" s="308">
        <v>805</v>
      </c>
      <c r="B12" s="310"/>
      <c r="C12" s="182"/>
      <c r="D12" s="307" t="s">
        <v>178</v>
      </c>
      <c r="E12" s="307"/>
    </row>
    <row r="13" spans="1:5" s="48" customFormat="1" ht="81" customHeight="1">
      <c r="A13" s="320" t="s">
        <v>446</v>
      </c>
      <c r="B13" s="321"/>
      <c r="C13" s="322"/>
      <c r="D13" s="318" t="s">
        <v>447</v>
      </c>
      <c r="E13" s="319"/>
    </row>
    <row r="14" spans="1:5" s="48" customFormat="1" ht="40.5" customHeight="1">
      <c r="A14" s="320" t="s">
        <v>448</v>
      </c>
      <c r="B14" s="321"/>
      <c r="C14" s="322"/>
      <c r="D14" s="318" t="s">
        <v>12</v>
      </c>
      <c r="E14" s="319"/>
    </row>
    <row r="15" spans="1:5" s="48" customFormat="1" ht="40.5" customHeight="1">
      <c r="A15" s="320" t="s">
        <v>449</v>
      </c>
      <c r="B15" s="321"/>
      <c r="C15" s="322"/>
      <c r="D15" s="318" t="s">
        <v>59</v>
      </c>
      <c r="E15" s="319"/>
    </row>
    <row r="16" spans="1:5" s="48" customFormat="1" ht="35.25" customHeight="1">
      <c r="A16" s="320" t="s">
        <v>308</v>
      </c>
      <c r="B16" s="321"/>
      <c r="C16" s="322"/>
      <c r="D16" s="304" t="s">
        <v>14</v>
      </c>
      <c r="E16" s="305"/>
    </row>
    <row r="17" spans="1:5" s="48" customFormat="1" ht="35.25" customHeight="1">
      <c r="A17" s="320" t="s">
        <v>450</v>
      </c>
      <c r="B17" s="321"/>
      <c r="C17" s="322"/>
      <c r="D17" s="263" t="s">
        <v>15</v>
      </c>
      <c r="E17" s="264"/>
    </row>
    <row r="18" spans="1:5" s="48" customFormat="1" ht="39" customHeight="1">
      <c r="A18" s="320" t="s">
        <v>389</v>
      </c>
      <c r="B18" s="321"/>
      <c r="C18" s="322"/>
      <c r="D18" s="304" t="s">
        <v>110</v>
      </c>
      <c r="E18" s="305"/>
    </row>
    <row r="19" spans="1:5" s="48" customFormat="1" ht="54.75" customHeight="1">
      <c r="A19" s="320" t="s">
        <v>390</v>
      </c>
      <c r="B19" s="321"/>
      <c r="C19" s="322"/>
      <c r="D19" s="204" t="s">
        <v>58</v>
      </c>
      <c r="E19" s="205"/>
    </row>
    <row r="20" spans="1:5" s="48" customFormat="1" ht="21.75" customHeight="1">
      <c r="A20" s="320" t="s">
        <v>391</v>
      </c>
      <c r="B20" s="321"/>
      <c r="C20" s="322"/>
      <c r="D20" s="318" t="s">
        <v>55</v>
      </c>
      <c r="E20" s="319"/>
    </row>
    <row r="21" spans="1:5" s="48" customFormat="1" ht="55.5" customHeight="1">
      <c r="A21" s="320" t="s">
        <v>392</v>
      </c>
      <c r="B21" s="321"/>
      <c r="C21" s="322"/>
      <c r="D21" s="315" t="s">
        <v>33</v>
      </c>
      <c r="E21" s="315"/>
    </row>
    <row r="22" spans="1:5" s="48" customFormat="1" ht="67.5" customHeight="1">
      <c r="A22" s="320" t="s">
        <v>393</v>
      </c>
      <c r="B22" s="322"/>
      <c r="C22" s="180"/>
      <c r="D22" s="204" t="s">
        <v>60</v>
      </c>
      <c r="E22" s="205"/>
    </row>
    <row r="23" spans="1:5" ht="87" customHeight="1">
      <c r="A23" s="320" t="s">
        <v>394</v>
      </c>
      <c r="B23" s="322"/>
      <c r="C23" s="181"/>
      <c r="D23" s="323" t="s">
        <v>34</v>
      </c>
      <c r="E23" s="324"/>
    </row>
    <row r="24" spans="1:5" ht="117" customHeight="1">
      <c r="A24" s="320" t="s">
        <v>428</v>
      </c>
      <c r="B24" s="322"/>
      <c r="C24" s="180"/>
      <c r="D24" s="304" t="s">
        <v>57</v>
      </c>
      <c r="E24" s="305"/>
    </row>
  </sheetData>
  <sheetProtection/>
  <mergeCells count="39">
    <mergeCell ref="D13:E13"/>
    <mergeCell ref="D14:E14"/>
    <mergeCell ref="D15:E15"/>
    <mergeCell ref="D23:E23"/>
    <mergeCell ref="A24:B24"/>
    <mergeCell ref="D24:E24"/>
    <mergeCell ref="A20:C20"/>
    <mergeCell ref="A21:C21"/>
    <mergeCell ref="A22:B22"/>
    <mergeCell ref="A19:C19"/>
    <mergeCell ref="A9:B9"/>
    <mergeCell ref="A10:C10"/>
    <mergeCell ref="A11:C11"/>
    <mergeCell ref="A12:B12"/>
    <mergeCell ref="A23:B23"/>
    <mergeCell ref="A17:C17"/>
    <mergeCell ref="A13:C13"/>
    <mergeCell ref="A14:C14"/>
    <mergeCell ref="A15:C15"/>
    <mergeCell ref="A7:C7"/>
    <mergeCell ref="A8:C8"/>
    <mergeCell ref="A5:B5"/>
    <mergeCell ref="D21:E21"/>
    <mergeCell ref="D5:E5"/>
    <mergeCell ref="D11:E11"/>
    <mergeCell ref="D12:E12"/>
    <mergeCell ref="D20:E20"/>
    <mergeCell ref="A16:C16"/>
    <mergeCell ref="A18:C18"/>
    <mergeCell ref="D9:E9"/>
    <mergeCell ref="D16:E16"/>
    <mergeCell ref="D18:E18"/>
    <mergeCell ref="D10:E10"/>
    <mergeCell ref="D8:E8"/>
    <mergeCell ref="D1:E1"/>
    <mergeCell ref="D7:E7"/>
    <mergeCell ref="D6:E6"/>
    <mergeCell ref="A3:E3"/>
    <mergeCell ref="A6:C6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129"/>
      <c r="D1" s="129"/>
      <c r="E1" s="267" t="s">
        <v>454</v>
      </c>
      <c r="F1" s="267"/>
    </row>
    <row r="2" spans="1:6" s="48" customFormat="1" ht="34.5" customHeight="1">
      <c r="A2" s="325" t="s">
        <v>319</v>
      </c>
      <c r="B2" s="325"/>
      <c r="C2" s="325"/>
      <c r="D2" s="325"/>
      <c r="E2" s="325"/>
      <c r="F2" s="325"/>
    </row>
    <row r="3" ht="6" customHeight="1"/>
    <row r="4" spans="1:11" ht="39.75" customHeight="1">
      <c r="A4" s="326" t="s">
        <v>64</v>
      </c>
      <c r="B4" s="327"/>
      <c r="C4" s="332" t="s">
        <v>65</v>
      </c>
      <c r="D4" s="335" t="s">
        <v>44</v>
      </c>
      <c r="E4" s="335"/>
      <c r="F4" s="335"/>
      <c r="K4" s="50"/>
    </row>
    <row r="5" spans="1:6" ht="15">
      <c r="A5" s="328"/>
      <c r="B5" s="329"/>
      <c r="C5" s="333"/>
      <c r="D5" s="335"/>
      <c r="E5" s="335"/>
      <c r="F5" s="335"/>
    </row>
    <row r="6" spans="1:10" ht="15">
      <c r="A6" s="330"/>
      <c r="B6" s="331"/>
      <c r="C6" s="333"/>
      <c r="D6" s="335"/>
      <c r="E6" s="335"/>
      <c r="F6" s="335"/>
      <c r="J6" s="135"/>
    </row>
    <row r="7" spans="1:6" ht="85.5">
      <c r="A7" s="242" t="s">
        <v>66</v>
      </c>
      <c r="B7" s="242" t="s">
        <v>67</v>
      </c>
      <c r="C7" s="334"/>
      <c r="D7" s="242">
        <v>2019</v>
      </c>
      <c r="E7" s="242">
        <v>2020</v>
      </c>
      <c r="F7" s="242">
        <v>2021</v>
      </c>
    </row>
    <row r="8" spans="1:6" ht="15">
      <c r="A8" s="206">
        <v>1</v>
      </c>
      <c r="B8" s="206">
        <v>2</v>
      </c>
      <c r="C8" s="206">
        <v>3</v>
      </c>
      <c r="D8" s="206">
        <v>4</v>
      </c>
      <c r="E8" s="206">
        <v>5</v>
      </c>
      <c r="F8" s="206">
        <v>6</v>
      </c>
    </row>
    <row r="9" spans="1:6" ht="47.25">
      <c r="A9" s="235" t="s">
        <v>120</v>
      </c>
      <c r="B9" s="236" t="s">
        <v>321</v>
      </c>
      <c r="C9" s="237" t="s">
        <v>320</v>
      </c>
      <c r="D9" s="238">
        <v>0</v>
      </c>
      <c r="E9" s="238">
        <f>E10</f>
        <v>0</v>
      </c>
      <c r="F9" s="238">
        <f>F10</f>
        <v>0</v>
      </c>
    </row>
    <row r="10" spans="1:6" ht="47.25">
      <c r="A10" s="235" t="s">
        <v>120</v>
      </c>
      <c r="B10" s="128" t="s">
        <v>68</v>
      </c>
      <c r="C10" s="207" t="s">
        <v>69</v>
      </c>
      <c r="D10" s="208">
        <v>0</v>
      </c>
      <c r="E10" s="208">
        <v>0</v>
      </c>
      <c r="F10" s="208">
        <v>0</v>
      </c>
    </row>
    <row r="11" spans="1:6" ht="38.25" customHeight="1">
      <c r="A11" s="192" t="s">
        <v>120</v>
      </c>
      <c r="B11" s="239" t="s">
        <v>70</v>
      </c>
      <c r="C11" s="240" t="s">
        <v>324</v>
      </c>
      <c r="D11" s="241">
        <v>-3709656.18</v>
      </c>
      <c r="E11" s="241">
        <v>-3340029.17</v>
      </c>
      <c r="F11" s="241">
        <v>-3005388.86</v>
      </c>
    </row>
    <row r="12" spans="1:6" ht="36" customHeight="1">
      <c r="A12" s="192" t="s">
        <v>120</v>
      </c>
      <c r="B12" s="239" t="s">
        <v>71</v>
      </c>
      <c r="C12" s="240" t="s">
        <v>325</v>
      </c>
      <c r="D12" s="241">
        <v>-3709656.18</v>
      </c>
      <c r="E12" s="241">
        <v>-3340029.17</v>
      </c>
      <c r="F12" s="241">
        <v>-3005388.86</v>
      </c>
    </row>
    <row r="13" spans="1:6" ht="36.75" customHeight="1">
      <c r="A13" s="192" t="s">
        <v>120</v>
      </c>
      <c r="B13" s="239" t="s">
        <v>72</v>
      </c>
      <c r="C13" s="240" t="s">
        <v>322</v>
      </c>
      <c r="D13" s="241">
        <v>-3709656.18</v>
      </c>
      <c r="E13" s="241">
        <v>-3340029.17</v>
      </c>
      <c r="F13" s="241">
        <v>-3005388.86</v>
      </c>
    </row>
    <row r="14" spans="1:6" ht="47.25">
      <c r="A14" s="192" t="s">
        <v>120</v>
      </c>
      <c r="B14" s="239" t="s">
        <v>73</v>
      </c>
      <c r="C14" s="240" t="s">
        <v>326</v>
      </c>
      <c r="D14" s="241">
        <v>-3709656.18</v>
      </c>
      <c r="E14" s="241">
        <v>-3340029.17</v>
      </c>
      <c r="F14" s="241">
        <v>-3005388.86</v>
      </c>
    </row>
    <row r="15" spans="1:6" ht="47.25">
      <c r="A15" s="192" t="s">
        <v>185</v>
      </c>
      <c r="B15" s="239" t="s">
        <v>73</v>
      </c>
      <c r="C15" s="240" t="s">
        <v>326</v>
      </c>
      <c r="D15" s="241">
        <v>-3709656.18</v>
      </c>
      <c r="E15" s="241">
        <v>-3340029.17</v>
      </c>
      <c r="F15" s="241">
        <v>-3005388.86</v>
      </c>
    </row>
    <row r="16" spans="1:6" ht="38.25" customHeight="1">
      <c r="A16" s="192" t="s">
        <v>120</v>
      </c>
      <c r="B16" s="239" t="s">
        <v>333</v>
      </c>
      <c r="C16" s="240" t="s">
        <v>327</v>
      </c>
      <c r="D16" s="241">
        <v>3709656.18</v>
      </c>
      <c r="E16" s="241">
        <v>3340029.17</v>
      </c>
      <c r="F16" s="241">
        <v>3005388.86</v>
      </c>
    </row>
    <row r="17" spans="1:6" ht="36.75" customHeight="1">
      <c r="A17" s="192" t="s">
        <v>120</v>
      </c>
      <c r="B17" s="239" t="s">
        <v>332</v>
      </c>
      <c r="C17" s="240" t="s">
        <v>328</v>
      </c>
      <c r="D17" s="241">
        <v>3709656.18</v>
      </c>
      <c r="E17" s="241">
        <v>3340029.17</v>
      </c>
      <c r="F17" s="241">
        <v>3005388.86</v>
      </c>
    </row>
    <row r="18" spans="1:6" ht="47.25">
      <c r="A18" s="192" t="s">
        <v>120</v>
      </c>
      <c r="B18" s="239" t="s">
        <v>331</v>
      </c>
      <c r="C18" s="240" t="s">
        <v>323</v>
      </c>
      <c r="D18" s="241">
        <v>3709656.18</v>
      </c>
      <c r="E18" s="241">
        <v>3340029.17</v>
      </c>
      <c r="F18" s="241">
        <v>3005388.86</v>
      </c>
    </row>
    <row r="19" spans="1:6" ht="54" customHeight="1">
      <c r="A19" s="192" t="s">
        <v>120</v>
      </c>
      <c r="B19" s="239" t="s">
        <v>330</v>
      </c>
      <c r="C19" s="240" t="s">
        <v>329</v>
      </c>
      <c r="D19" s="241">
        <v>3709656.18</v>
      </c>
      <c r="E19" s="241">
        <v>3340029.17</v>
      </c>
      <c r="F19" s="241">
        <v>3005388.86</v>
      </c>
    </row>
    <row r="20" spans="1:6" ht="50.25" customHeight="1">
      <c r="A20" s="192" t="s">
        <v>185</v>
      </c>
      <c r="B20" s="239" t="s">
        <v>74</v>
      </c>
      <c r="C20" s="240" t="s">
        <v>329</v>
      </c>
      <c r="D20" s="241">
        <v>3709656.18</v>
      </c>
      <c r="E20" s="241">
        <v>3340029.17</v>
      </c>
      <c r="F20" s="241">
        <v>3005388.86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45.8515625" style="0" customWidth="1"/>
    <col min="4" max="4" width="12.421875" style="0" hidden="1" customWidth="1"/>
  </cols>
  <sheetData>
    <row r="1" spans="1:4" ht="121.5" customHeight="1">
      <c r="A1" s="209"/>
      <c r="B1" s="209"/>
      <c r="C1" s="183" t="s">
        <v>455</v>
      </c>
      <c r="D1" s="210"/>
    </row>
    <row r="2" ht="6" customHeight="1"/>
    <row r="3" spans="1:3" ht="77.25" customHeight="1">
      <c r="A3" s="266" t="s">
        <v>334</v>
      </c>
      <c r="B3" s="266"/>
      <c r="C3" s="266"/>
    </row>
    <row r="4" ht="15.75" thickBot="1"/>
    <row r="5" spans="1:3" s="55" customFormat="1" ht="42.75" customHeight="1">
      <c r="A5" s="336" t="s">
        <v>438</v>
      </c>
      <c r="B5" s="337"/>
      <c r="C5" s="340" t="s">
        <v>78</v>
      </c>
    </row>
    <row r="6" spans="1:3" s="55" customFormat="1" ht="4.5" customHeight="1" thickBot="1">
      <c r="A6" s="338"/>
      <c r="B6" s="339"/>
      <c r="C6" s="342"/>
    </row>
    <row r="7" spans="1:3" s="55" customFormat="1" ht="28.5" customHeight="1">
      <c r="A7" s="340" t="s">
        <v>76</v>
      </c>
      <c r="B7" s="340" t="s">
        <v>437</v>
      </c>
      <c r="C7" s="342"/>
    </row>
    <row r="8" spans="1:3" s="55" customFormat="1" ht="41.25" customHeight="1" thickBot="1">
      <c r="A8" s="341"/>
      <c r="B8" s="341"/>
      <c r="C8" s="341"/>
    </row>
    <row r="9" spans="1:3" ht="15.75" thickBot="1">
      <c r="A9" s="51">
        <v>1</v>
      </c>
      <c r="B9" s="52">
        <v>2</v>
      </c>
      <c r="C9" s="52">
        <v>3</v>
      </c>
    </row>
    <row r="10" spans="1:3" ht="45.75" customHeight="1" thickBot="1">
      <c r="A10" s="51">
        <v>805</v>
      </c>
      <c r="B10" s="52"/>
      <c r="C10" s="52" t="s">
        <v>178</v>
      </c>
    </row>
    <row r="11" spans="1:3" ht="50.25" customHeight="1" thickBot="1">
      <c r="A11" s="53">
        <v>805</v>
      </c>
      <c r="B11" s="54" t="s">
        <v>73</v>
      </c>
      <c r="C11" s="54" t="s">
        <v>77</v>
      </c>
    </row>
    <row r="12" spans="1:3" ht="53.25" customHeight="1" thickBot="1">
      <c r="A12" s="53">
        <v>805</v>
      </c>
      <c r="B12" s="54" t="s">
        <v>74</v>
      </c>
      <c r="C12" s="54" t="s">
        <v>75</v>
      </c>
    </row>
  </sheetData>
  <sheetProtection/>
  <mergeCells count="5">
    <mergeCell ref="A5:B6"/>
    <mergeCell ref="A7:A8"/>
    <mergeCell ref="B7:B8"/>
    <mergeCell ref="C5:C8"/>
    <mergeCell ref="A3:C3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267" t="s">
        <v>456</v>
      </c>
      <c r="C1" s="267"/>
      <c r="D1" s="267"/>
    </row>
    <row r="2" spans="1:4" ht="92.25" customHeight="1">
      <c r="A2" s="266" t="s">
        <v>335</v>
      </c>
      <c r="B2" s="266"/>
      <c r="C2" s="266"/>
      <c r="D2" s="266"/>
    </row>
    <row r="4" spans="1:4" s="56" customFormat="1" ht="39.75" customHeight="1">
      <c r="A4" s="343" t="s">
        <v>79</v>
      </c>
      <c r="B4" s="344" t="s">
        <v>80</v>
      </c>
      <c r="C4" s="344" t="s">
        <v>109</v>
      </c>
      <c r="D4" s="345" t="s">
        <v>336</v>
      </c>
    </row>
    <row r="5" spans="1:4" s="56" customFormat="1" ht="21" customHeight="1">
      <c r="A5" s="343"/>
      <c r="B5" s="344"/>
      <c r="C5" s="344"/>
      <c r="D5" s="346"/>
    </row>
    <row r="6" spans="1:4" s="56" customFormat="1" ht="15" customHeight="1">
      <c r="A6" s="57" t="s">
        <v>0</v>
      </c>
      <c r="B6" s="80" t="s">
        <v>81</v>
      </c>
      <c r="C6" s="80" t="s">
        <v>82</v>
      </c>
      <c r="D6" s="80" t="s">
        <v>83</v>
      </c>
    </row>
    <row r="7" spans="1:4" s="56" customFormat="1" ht="82.5">
      <c r="A7" s="58" t="s">
        <v>337</v>
      </c>
      <c r="B7" s="150" t="s">
        <v>277</v>
      </c>
      <c r="C7" s="151"/>
      <c r="D7" s="152">
        <f>D8+D17</f>
        <v>1277335</v>
      </c>
    </row>
    <row r="8" spans="1:4" s="56" customFormat="1" ht="103.5">
      <c r="A8" s="61" t="s">
        <v>278</v>
      </c>
      <c r="B8" s="150" t="s">
        <v>279</v>
      </c>
      <c r="C8" s="151"/>
      <c r="D8" s="152">
        <f>D9+D13+D15</f>
        <v>1227335</v>
      </c>
    </row>
    <row r="9" spans="1:4" s="56" customFormat="1" ht="82.5">
      <c r="A9" s="165" t="s">
        <v>197</v>
      </c>
      <c r="B9" s="172" t="s">
        <v>374</v>
      </c>
      <c r="C9" s="173"/>
      <c r="D9" s="170">
        <f>D10+D11+D12</f>
        <v>702335</v>
      </c>
    </row>
    <row r="10" spans="1:4" s="56" customFormat="1" ht="132">
      <c r="A10" s="141" t="s">
        <v>188</v>
      </c>
      <c r="B10" s="157" t="s">
        <v>280</v>
      </c>
      <c r="C10" s="157" t="s">
        <v>89</v>
      </c>
      <c r="D10" s="158">
        <v>691000</v>
      </c>
    </row>
    <row r="11" spans="1:7" s="56" customFormat="1" ht="82.5">
      <c r="A11" s="141" t="s">
        <v>190</v>
      </c>
      <c r="B11" s="157" t="s">
        <v>280</v>
      </c>
      <c r="C11" s="157" t="s">
        <v>85</v>
      </c>
      <c r="D11" s="158">
        <v>9335</v>
      </c>
      <c r="G11" s="63"/>
    </row>
    <row r="12" spans="1:4" s="56" customFormat="1" ht="66">
      <c r="A12" s="141" t="s">
        <v>264</v>
      </c>
      <c r="B12" s="157" t="s">
        <v>280</v>
      </c>
      <c r="C12" s="157" t="s">
        <v>90</v>
      </c>
      <c r="D12" s="158">
        <v>2000</v>
      </c>
    </row>
    <row r="13" spans="1:4" s="56" customFormat="1" ht="49.5">
      <c r="A13" s="167" t="s">
        <v>91</v>
      </c>
      <c r="B13" s="168" t="s">
        <v>341</v>
      </c>
      <c r="C13" s="169"/>
      <c r="D13" s="170">
        <f>SUM(D14)</f>
        <v>500000</v>
      </c>
    </row>
    <row r="14" spans="1:4" s="56" customFormat="1" ht="132.75">
      <c r="A14" s="147" t="s">
        <v>186</v>
      </c>
      <c r="B14" s="156" t="s">
        <v>375</v>
      </c>
      <c r="C14" s="156" t="s">
        <v>89</v>
      </c>
      <c r="D14" s="171">
        <v>500000</v>
      </c>
    </row>
    <row r="15" spans="1:4" s="56" customFormat="1" ht="82.5">
      <c r="A15" s="175" t="s">
        <v>342</v>
      </c>
      <c r="B15" s="172" t="s">
        <v>376</v>
      </c>
      <c r="C15" s="172"/>
      <c r="D15" s="243">
        <v>25000</v>
      </c>
    </row>
    <row r="16" spans="1:4" s="56" customFormat="1" ht="148.5">
      <c r="A16" s="62" t="s">
        <v>192</v>
      </c>
      <c r="B16" s="157" t="s">
        <v>377</v>
      </c>
      <c r="C16" s="157" t="s">
        <v>85</v>
      </c>
      <c r="D16" s="158">
        <v>25000</v>
      </c>
    </row>
    <row r="17" spans="1:4" s="56" customFormat="1" ht="72.75" customHeight="1">
      <c r="A17" s="174" t="s">
        <v>338</v>
      </c>
      <c r="B17" s="154" t="s">
        <v>281</v>
      </c>
      <c r="C17" s="154"/>
      <c r="D17" s="155">
        <f>D18</f>
        <v>50000</v>
      </c>
    </row>
    <row r="18" spans="1:4" s="56" customFormat="1" ht="82.5">
      <c r="A18" s="176" t="s">
        <v>282</v>
      </c>
      <c r="B18" s="169" t="s">
        <v>339</v>
      </c>
      <c r="C18" s="169"/>
      <c r="D18" s="170">
        <f>D19+D20</f>
        <v>50000</v>
      </c>
    </row>
    <row r="19" spans="1:4" s="56" customFormat="1" ht="99">
      <c r="A19" s="62" t="s">
        <v>343</v>
      </c>
      <c r="B19" s="57" t="s">
        <v>340</v>
      </c>
      <c r="C19" s="57" t="s">
        <v>85</v>
      </c>
      <c r="D19" s="164">
        <v>40000</v>
      </c>
    </row>
    <row r="20" spans="1:4" s="56" customFormat="1" ht="66">
      <c r="A20" s="62" t="s">
        <v>344</v>
      </c>
      <c r="B20" s="57" t="s">
        <v>345</v>
      </c>
      <c r="C20" s="57" t="s">
        <v>85</v>
      </c>
      <c r="D20" s="164">
        <v>10000</v>
      </c>
    </row>
    <row r="21" spans="1:4" s="56" customFormat="1" ht="99">
      <c r="A21" s="58" t="s">
        <v>383</v>
      </c>
      <c r="B21" s="151" t="s">
        <v>92</v>
      </c>
      <c r="C21" s="151"/>
      <c r="D21" s="152">
        <f>D22</f>
        <v>25000</v>
      </c>
    </row>
    <row r="22" spans="1:4" s="56" customFormat="1" ht="69">
      <c r="A22" s="61" t="s">
        <v>352</v>
      </c>
      <c r="B22" s="151" t="s">
        <v>355</v>
      </c>
      <c r="C22" s="151"/>
      <c r="D22" s="152">
        <f>D23</f>
        <v>25000</v>
      </c>
    </row>
    <row r="23" spans="1:4" s="56" customFormat="1" ht="66">
      <c r="A23" s="175" t="s">
        <v>353</v>
      </c>
      <c r="B23" s="173" t="s">
        <v>265</v>
      </c>
      <c r="C23" s="173"/>
      <c r="D23" s="170">
        <f>D24</f>
        <v>25000</v>
      </c>
    </row>
    <row r="24" spans="1:4" s="56" customFormat="1" ht="66">
      <c r="A24" s="62" t="s">
        <v>93</v>
      </c>
      <c r="B24" s="159" t="s">
        <v>283</v>
      </c>
      <c r="C24" s="159" t="s">
        <v>85</v>
      </c>
      <c r="D24" s="158">
        <v>25000</v>
      </c>
    </row>
    <row r="25" spans="1:4" s="56" customFormat="1" ht="99">
      <c r="A25" s="58" t="s">
        <v>198</v>
      </c>
      <c r="B25" s="151" t="s">
        <v>94</v>
      </c>
      <c r="C25" s="151"/>
      <c r="D25" s="152">
        <f>D26</f>
        <v>1000</v>
      </c>
    </row>
    <row r="26" spans="1:4" s="56" customFormat="1" ht="51.75">
      <c r="A26" s="61" t="s">
        <v>354</v>
      </c>
      <c r="B26" s="151" t="s">
        <v>356</v>
      </c>
      <c r="C26" s="151"/>
      <c r="D26" s="152">
        <f>D27</f>
        <v>1000</v>
      </c>
    </row>
    <row r="27" spans="1:4" s="56" customFormat="1" ht="49.5">
      <c r="A27" s="175" t="s">
        <v>95</v>
      </c>
      <c r="B27" s="173" t="s">
        <v>357</v>
      </c>
      <c r="C27" s="173"/>
      <c r="D27" s="170">
        <f>SUM(D28)</f>
        <v>1000</v>
      </c>
    </row>
    <row r="28" spans="1:4" s="56" customFormat="1" ht="66">
      <c r="A28" s="62" t="s">
        <v>96</v>
      </c>
      <c r="B28" s="159" t="s">
        <v>358</v>
      </c>
      <c r="C28" s="159" t="s">
        <v>85</v>
      </c>
      <c r="D28" s="158">
        <v>1000</v>
      </c>
    </row>
    <row r="29" spans="1:4" s="56" customFormat="1" ht="82.5">
      <c r="A29" s="58" t="s">
        <v>382</v>
      </c>
      <c r="B29" s="151" t="s">
        <v>111</v>
      </c>
      <c r="C29" s="151"/>
      <c r="D29" s="152">
        <f>D30</f>
        <v>1000</v>
      </c>
    </row>
    <row r="30" spans="1:4" s="56" customFormat="1" ht="51.75">
      <c r="A30" s="61" t="s">
        <v>362</v>
      </c>
      <c r="B30" s="151" t="s">
        <v>359</v>
      </c>
      <c r="C30" s="151"/>
      <c r="D30" s="152">
        <f>D31</f>
        <v>1000</v>
      </c>
    </row>
    <row r="31" spans="1:4" s="56" customFormat="1" ht="66">
      <c r="A31" s="175" t="s">
        <v>199</v>
      </c>
      <c r="B31" s="173" t="s">
        <v>360</v>
      </c>
      <c r="C31" s="173"/>
      <c r="D31" s="170">
        <f>SUM(D32)</f>
        <v>1000</v>
      </c>
    </row>
    <row r="32" spans="1:4" s="56" customFormat="1" ht="99">
      <c r="A32" s="62" t="s">
        <v>194</v>
      </c>
      <c r="B32" s="159" t="s">
        <v>361</v>
      </c>
      <c r="C32" s="159" t="s">
        <v>85</v>
      </c>
      <c r="D32" s="158">
        <v>1000</v>
      </c>
    </row>
    <row r="33" spans="1:4" s="142" customFormat="1" ht="83.25" customHeight="1">
      <c r="A33" s="144" t="s">
        <v>443</v>
      </c>
      <c r="B33" s="161" t="s">
        <v>98</v>
      </c>
      <c r="C33" s="161"/>
      <c r="D33" s="160">
        <f>D34</f>
        <v>270000</v>
      </c>
    </row>
    <row r="34" spans="1:4" s="142" customFormat="1" ht="54.75" customHeight="1">
      <c r="A34" s="174" t="s">
        <v>285</v>
      </c>
      <c r="B34" s="153" t="s">
        <v>286</v>
      </c>
      <c r="C34" s="153"/>
      <c r="D34" s="177">
        <f>D35</f>
        <v>270000</v>
      </c>
    </row>
    <row r="35" spans="1:4" s="142" customFormat="1" ht="67.5" customHeight="1">
      <c r="A35" s="178" t="s">
        <v>263</v>
      </c>
      <c r="B35" s="169" t="s">
        <v>378</v>
      </c>
      <c r="C35" s="169"/>
      <c r="D35" s="170">
        <f>D36+D37</f>
        <v>270000</v>
      </c>
    </row>
    <row r="36" spans="1:4" s="143" customFormat="1" ht="69" customHeight="1">
      <c r="A36" s="141" t="s">
        <v>84</v>
      </c>
      <c r="B36" s="157" t="s">
        <v>287</v>
      </c>
      <c r="C36" s="157" t="s">
        <v>85</v>
      </c>
      <c r="D36" s="158">
        <v>260000</v>
      </c>
    </row>
    <row r="37" spans="1:4" s="143" customFormat="1" ht="69" customHeight="1">
      <c r="A37" s="141" t="s">
        <v>380</v>
      </c>
      <c r="B37" s="157" t="s">
        <v>381</v>
      </c>
      <c r="C37" s="157" t="s">
        <v>85</v>
      </c>
      <c r="D37" s="158">
        <v>10000</v>
      </c>
    </row>
    <row r="38" spans="1:4" s="142" customFormat="1" ht="83.25" customHeight="1">
      <c r="A38" s="144" t="s">
        <v>385</v>
      </c>
      <c r="B38" s="161" t="s">
        <v>294</v>
      </c>
      <c r="C38" s="162"/>
      <c r="D38" s="152">
        <f>D39</f>
        <v>1657835</v>
      </c>
    </row>
    <row r="39" spans="1:4" s="142" customFormat="1" ht="47.25" customHeight="1">
      <c r="A39" s="174" t="s">
        <v>363</v>
      </c>
      <c r="B39" s="153" t="s">
        <v>364</v>
      </c>
      <c r="C39" s="154"/>
      <c r="D39" s="155">
        <f>D40</f>
        <v>1657835</v>
      </c>
    </row>
    <row r="40" spans="1:4" s="145" customFormat="1" ht="46.5" customHeight="1">
      <c r="A40" s="167" t="s">
        <v>88</v>
      </c>
      <c r="B40" s="168" t="s">
        <v>288</v>
      </c>
      <c r="C40" s="169"/>
      <c r="D40" s="170">
        <f>D41+D42+D43+D44+D45</f>
        <v>1657835</v>
      </c>
    </row>
    <row r="41" spans="1:4" s="143" customFormat="1" ht="135.75" customHeight="1">
      <c r="A41" s="146" t="s">
        <v>195</v>
      </c>
      <c r="B41" s="157" t="s">
        <v>289</v>
      </c>
      <c r="C41" s="157" t="s">
        <v>89</v>
      </c>
      <c r="D41" s="158">
        <v>700000</v>
      </c>
    </row>
    <row r="42" spans="1:4" s="143" customFormat="1" ht="84" customHeight="1">
      <c r="A42" s="141" t="s">
        <v>182</v>
      </c>
      <c r="B42" s="157" t="s">
        <v>289</v>
      </c>
      <c r="C42" s="157" t="s">
        <v>85</v>
      </c>
      <c r="D42" s="158">
        <v>735000</v>
      </c>
    </row>
    <row r="43" spans="1:4" s="143" customFormat="1" ht="84" customHeight="1">
      <c r="A43" s="141" t="s">
        <v>266</v>
      </c>
      <c r="B43" s="157" t="s">
        <v>289</v>
      </c>
      <c r="C43" s="157" t="s">
        <v>90</v>
      </c>
      <c r="D43" s="158">
        <v>10000</v>
      </c>
    </row>
    <row r="44" spans="1:4" s="143" customFormat="1" ht="198">
      <c r="A44" s="252" t="s">
        <v>349</v>
      </c>
      <c r="B44" s="157" t="s">
        <v>346</v>
      </c>
      <c r="C44" s="157" t="s">
        <v>89</v>
      </c>
      <c r="D44" s="158">
        <v>16000</v>
      </c>
    </row>
    <row r="45" spans="1:4" s="143" customFormat="1" ht="198">
      <c r="A45" s="252" t="s">
        <v>349</v>
      </c>
      <c r="B45" s="157" t="s">
        <v>347</v>
      </c>
      <c r="C45" s="157" t="s">
        <v>89</v>
      </c>
      <c r="D45" s="158">
        <v>196835</v>
      </c>
    </row>
    <row r="46" spans="1:4" s="59" customFormat="1" ht="85.5" customHeight="1">
      <c r="A46" s="64" t="s">
        <v>200</v>
      </c>
      <c r="B46" s="150" t="s">
        <v>99</v>
      </c>
      <c r="C46" s="150"/>
      <c r="D46" s="160">
        <f>SUM(D47:D53)</f>
        <v>477486.18</v>
      </c>
    </row>
    <row r="47" spans="1:4" s="65" customFormat="1" ht="50.25" customHeight="1">
      <c r="A47" s="62" t="s">
        <v>191</v>
      </c>
      <c r="B47" s="159" t="s">
        <v>290</v>
      </c>
      <c r="C47" s="159" t="s">
        <v>90</v>
      </c>
      <c r="D47" s="158">
        <v>20000</v>
      </c>
    </row>
    <row r="48" spans="1:4" s="65" customFormat="1" ht="50.25" customHeight="1">
      <c r="A48" s="62" t="s">
        <v>350</v>
      </c>
      <c r="B48" s="159" t="s">
        <v>351</v>
      </c>
      <c r="C48" s="159" t="s">
        <v>85</v>
      </c>
      <c r="D48" s="158">
        <v>174575</v>
      </c>
    </row>
    <row r="49" spans="1:4" s="56" customFormat="1" ht="132.75" customHeight="1">
      <c r="A49" s="62" t="s">
        <v>309</v>
      </c>
      <c r="B49" s="159" t="s">
        <v>291</v>
      </c>
      <c r="C49" s="159" t="s">
        <v>89</v>
      </c>
      <c r="D49" s="158">
        <v>80220</v>
      </c>
    </row>
    <row r="50" spans="1:4" s="56" customFormat="1" ht="141" customHeight="1">
      <c r="A50" s="62" t="s">
        <v>379</v>
      </c>
      <c r="B50" s="159" t="s">
        <v>292</v>
      </c>
      <c r="C50" s="159" t="s">
        <v>85</v>
      </c>
      <c r="D50" s="158">
        <v>86237.58</v>
      </c>
    </row>
    <row r="51" spans="1:4" s="56" customFormat="1" ht="169.5" customHeight="1">
      <c r="A51" s="250" t="s">
        <v>430</v>
      </c>
      <c r="B51" s="255" t="s">
        <v>429</v>
      </c>
      <c r="C51" s="255">
        <v>200</v>
      </c>
      <c r="D51" s="253">
        <v>1280</v>
      </c>
    </row>
    <row r="52" spans="1:4" s="65" customFormat="1" ht="68.25" customHeight="1">
      <c r="A52" s="62" t="s">
        <v>115</v>
      </c>
      <c r="B52" s="159" t="s">
        <v>388</v>
      </c>
      <c r="C52" s="159" t="s">
        <v>107</v>
      </c>
      <c r="D52" s="163">
        <v>115020</v>
      </c>
    </row>
    <row r="53" spans="1:4" s="65" customFormat="1" ht="115.5">
      <c r="A53" s="62" t="s">
        <v>348</v>
      </c>
      <c r="B53" s="159" t="s">
        <v>293</v>
      </c>
      <c r="C53" s="159" t="s">
        <v>85</v>
      </c>
      <c r="D53" s="163">
        <v>153.6</v>
      </c>
    </row>
    <row r="54" spans="1:4" s="56" customFormat="1" ht="18.75" customHeight="1">
      <c r="A54" s="66" t="s">
        <v>108</v>
      </c>
      <c r="B54" s="82"/>
      <c r="C54" s="82"/>
      <c r="D54" s="254">
        <f>D7+D22+D25+D29+D33+D38+D46</f>
        <v>3709656.18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41.140625" style="0" customWidth="1"/>
    <col min="2" max="2" width="16.7109375" style="0" customWidth="1"/>
    <col min="3" max="3" width="6.7109375" style="0" customWidth="1"/>
    <col min="4" max="4" width="15.140625" style="0" customWidth="1"/>
    <col min="5" max="5" width="16.8515625" style="0" customWidth="1"/>
  </cols>
  <sheetData>
    <row r="1" spans="2:5" ht="123.75" customHeight="1">
      <c r="B1" s="348" t="s">
        <v>457</v>
      </c>
      <c r="C1" s="348"/>
      <c r="D1" s="348"/>
      <c r="E1" s="348"/>
    </row>
    <row r="2" spans="1:5" ht="94.5" customHeight="1">
      <c r="A2" s="266" t="s">
        <v>373</v>
      </c>
      <c r="B2" s="347"/>
      <c r="C2" s="347"/>
      <c r="D2" s="347"/>
      <c r="E2" s="347"/>
    </row>
    <row r="3" ht="6" customHeight="1"/>
    <row r="4" spans="1:5" s="79" customFormat="1" ht="43.5" customHeight="1">
      <c r="A4" s="343" t="s">
        <v>79</v>
      </c>
      <c r="B4" s="344" t="s">
        <v>80</v>
      </c>
      <c r="C4" s="344" t="s">
        <v>109</v>
      </c>
      <c r="D4" s="349" t="s">
        <v>267</v>
      </c>
      <c r="E4" s="351" t="s">
        <v>372</v>
      </c>
    </row>
    <row r="5" spans="1:5" s="67" customFormat="1" ht="15" customHeight="1">
      <c r="A5" s="343"/>
      <c r="B5" s="344"/>
      <c r="C5" s="344"/>
      <c r="D5" s="350"/>
      <c r="E5" s="352"/>
    </row>
    <row r="6" spans="1:5" s="59" customFormat="1" ht="18.75">
      <c r="A6" s="57" t="s">
        <v>0</v>
      </c>
      <c r="B6" s="80" t="s">
        <v>81</v>
      </c>
      <c r="C6" s="80" t="s">
        <v>82</v>
      </c>
      <c r="D6" s="212">
        <v>5</v>
      </c>
      <c r="E6" s="212">
        <v>6</v>
      </c>
    </row>
    <row r="7" spans="1:5" s="59" customFormat="1" ht="99">
      <c r="A7" s="58" t="s">
        <v>337</v>
      </c>
      <c r="B7" s="150" t="s">
        <v>277</v>
      </c>
      <c r="C7" s="151"/>
      <c r="D7" s="213">
        <f>D8+D17</f>
        <v>1217335</v>
      </c>
      <c r="E7" s="213">
        <f>E8+E17</f>
        <v>1180000</v>
      </c>
    </row>
    <row r="8" spans="1:5" s="56" customFormat="1" ht="51" customHeight="1">
      <c r="A8" s="61" t="s">
        <v>278</v>
      </c>
      <c r="B8" s="150" t="s">
        <v>279</v>
      </c>
      <c r="C8" s="151"/>
      <c r="D8" s="214">
        <f>D9+D13+D15</f>
        <v>1202335</v>
      </c>
      <c r="E8" s="214">
        <f>E9+E13+E15</f>
        <v>1180000</v>
      </c>
    </row>
    <row r="9" spans="1:5" s="56" customFormat="1" ht="99">
      <c r="A9" s="165" t="s">
        <v>197</v>
      </c>
      <c r="B9" s="172" t="s">
        <v>374</v>
      </c>
      <c r="C9" s="173"/>
      <c r="D9" s="215">
        <f>D10+D11+D12</f>
        <v>697335</v>
      </c>
      <c r="E9" s="215">
        <f>E10+E11+E12</f>
        <v>680000</v>
      </c>
    </row>
    <row r="10" spans="1:5" s="59" customFormat="1" ht="165">
      <c r="A10" s="141" t="s">
        <v>188</v>
      </c>
      <c r="B10" s="157" t="s">
        <v>280</v>
      </c>
      <c r="C10" s="157" t="s">
        <v>89</v>
      </c>
      <c r="D10" s="216">
        <v>696000</v>
      </c>
      <c r="E10" s="216">
        <v>680000</v>
      </c>
    </row>
    <row r="11" spans="1:5" s="59" customFormat="1" ht="99">
      <c r="A11" s="141" t="s">
        <v>190</v>
      </c>
      <c r="B11" s="157" t="s">
        <v>280</v>
      </c>
      <c r="C11" s="157" t="s">
        <v>85</v>
      </c>
      <c r="D11" s="216">
        <v>835</v>
      </c>
      <c r="E11" s="216">
        <v>0</v>
      </c>
    </row>
    <row r="12" spans="1:5" s="60" customFormat="1" ht="66">
      <c r="A12" s="141" t="s">
        <v>264</v>
      </c>
      <c r="B12" s="157" t="s">
        <v>280</v>
      </c>
      <c r="C12" s="157" t="s">
        <v>90</v>
      </c>
      <c r="D12" s="215">
        <v>500</v>
      </c>
      <c r="E12" s="216">
        <v>0</v>
      </c>
    </row>
    <row r="13" spans="1:5" s="56" customFormat="1" ht="70.5" customHeight="1">
      <c r="A13" s="167" t="s">
        <v>91</v>
      </c>
      <c r="B13" s="168" t="s">
        <v>341</v>
      </c>
      <c r="C13" s="169"/>
      <c r="D13" s="215">
        <f>D14</f>
        <v>500000</v>
      </c>
      <c r="E13" s="216">
        <f>E14</f>
        <v>500000</v>
      </c>
    </row>
    <row r="14" spans="1:5" s="56" customFormat="1" ht="165.75">
      <c r="A14" s="147" t="s">
        <v>186</v>
      </c>
      <c r="B14" s="156" t="s">
        <v>375</v>
      </c>
      <c r="C14" s="156" t="s">
        <v>89</v>
      </c>
      <c r="D14" s="245">
        <v>500000</v>
      </c>
      <c r="E14" s="245">
        <v>500000</v>
      </c>
    </row>
    <row r="15" spans="1:5" s="56" customFormat="1" ht="99">
      <c r="A15" s="175" t="s">
        <v>342</v>
      </c>
      <c r="B15" s="172" t="s">
        <v>376</v>
      </c>
      <c r="C15" s="172"/>
      <c r="D15" s="246">
        <f>D16</f>
        <v>5000</v>
      </c>
      <c r="E15" s="246">
        <f>E16</f>
        <v>0</v>
      </c>
    </row>
    <row r="16" spans="1:5" s="56" customFormat="1" ht="181.5">
      <c r="A16" s="62" t="s">
        <v>192</v>
      </c>
      <c r="B16" s="157" t="s">
        <v>377</v>
      </c>
      <c r="C16" s="157" t="s">
        <v>85</v>
      </c>
      <c r="D16" s="245">
        <v>5000</v>
      </c>
      <c r="E16" s="245">
        <v>0</v>
      </c>
    </row>
    <row r="17" spans="1:5" s="56" customFormat="1" ht="86.25">
      <c r="A17" s="174" t="s">
        <v>338</v>
      </c>
      <c r="B17" s="154" t="s">
        <v>281</v>
      </c>
      <c r="C17" s="154"/>
      <c r="D17" s="155">
        <f>D18</f>
        <v>15000</v>
      </c>
      <c r="E17" s="247">
        <v>0</v>
      </c>
    </row>
    <row r="18" spans="1:5" s="56" customFormat="1" ht="82.5">
      <c r="A18" s="176" t="s">
        <v>282</v>
      </c>
      <c r="B18" s="169" t="s">
        <v>339</v>
      </c>
      <c r="C18" s="169"/>
      <c r="D18" s="170">
        <f>D19+D20</f>
        <v>15000</v>
      </c>
      <c r="E18" s="246">
        <v>0</v>
      </c>
    </row>
    <row r="19" spans="1:5" s="56" customFormat="1" ht="115.5">
      <c r="A19" s="62" t="s">
        <v>343</v>
      </c>
      <c r="B19" s="57" t="s">
        <v>340</v>
      </c>
      <c r="C19" s="57" t="s">
        <v>85</v>
      </c>
      <c r="D19" s="164">
        <v>10000</v>
      </c>
      <c r="E19" s="245">
        <v>0</v>
      </c>
    </row>
    <row r="20" spans="1:5" s="56" customFormat="1" ht="82.5">
      <c r="A20" s="62" t="s">
        <v>344</v>
      </c>
      <c r="B20" s="57" t="s">
        <v>345</v>
      </c>
      <c r="C20" s="57" t="s">
        <v>85</v>
      </c>
      <c r="D20" s="164">
        <v>5000</v>
      </c>
      <c r="E20" s="245">
        <v>0</v>
      </c>
    </row>
    <row r="21" spans="1:5" s="56" customFormat="1" ht="63.75" customHeight="1">
      <c r="A21" s="58" t="s">
        <v>383</v>
      </c>
      <c r="B21" s="151" t="s">
        <v>92</v>
      </c>
      <c r="C21" s="151"/>
      <c r="D21" s="152">
        <f aca="true" t="shared" si="0" ref="D21:E23">D22</f>
        <v>25000</v>
      </c>
      <c r="E21" s="152">
        <f t="shared" si="0"/>
        <v>25000</v>
      </c>
    </row>
    <row r="22" spans="1:5" s="56" customFormat="1" ht="87" customHeight="1">
      <c r="A22" s="61" t="s">
        <v>352</v>
      </c>
      <c r="B22" s="151" t="s">
        <v>355</v>
      </c>
      <c r="C22" s="151"/>
      <c r="D22" s="152">
        <f t="shared" si="0"/>
        <v>25000</v>
      </c>
      <c r="E22" s="152">
        <f t="shared" si="0"/>
        <v>25000</v>
      </c>
    </row>
    <row r="23" spans="1:5" s="56" customFormat="1" ht="66">
      <c r="A23" s="175" t="s">
        <v>353</v>
      </c>
      <c r="B23" s="173" t="s">
        <v>265</v>
      </c>
      <c r="C23" s="173"/>
      <c r="D23" s="170">
        <f t="shared" si="0"/>
        <v>25000</v>
      </c>
      <c r="E23" s="170">
        <f t="shared" si="0"/>
        <v>25000</v>
      </c>
    </row>
    <row r="24" spans="1:5" s="60" customFormat="1" ht="82.5">
      <c r="A24" s="62" t="s">
        <v>93</v>
      </c>
      <c r="B24" s="159" t="s">
        <v>283</v>
      </c>
      <c r="C24" s="159" t="s">
        <v>85</v>
      </c>
      <c r="D24" s="158">
        <v>25000</v>
      </c>
      <c r="E24" s="158">
        <v>25000</v>
      </c>
    </row>
    <row r="25" spans="1:5" s="59" customFormat="1" ht="115.5">
      <c r="A25" s="58" t="s">
        <v>198</v>
      </c>
      <c r="B25" s="151" t="s">
        <v>94</v>
      </c>
      <c r="C25" s="151"/>
      <c r="D25" s="152">
        <f>D26</f>
        <v>1000</v>
      </c>
      <c r="E25" s="152">
        <f>E26</f>
        <v>1000</v>
      </c>
    </row>
    <row r="26" spans="1:5" s="56" customFormat="1" ht="57.75" customHeight="1">
      <c r="A26" s="61" t="s">
        <v>354</v>
      </c>
      <c r="B26" s="151" t="s">
        <v>356</v>
      </c>
      <c r="C26" s="151"/>
      <c r="D26" s="152">
        <f>D27</f>
        <v>1000</v>
      </c>
      <c r="E26" s="152">
        <f>E27</f>
        <v>1000</v>
      </c>
    </row>
    <row r="27" spans="1:5" s="60" customFormat="1" ht="57" customHeight="1">
      <c r="A27" s="175" t="s">
        <v>95</v>
      </c>
      <c r="B27" s="173" t="s">
        <v>357</v>
      </c>
      <c r="C27" s="173"/>
      <c r="D27" s="170">
        <f>SUM(D28)</f>
        <v>1000</v>
      </c>
      <c r="E27" s="170">
        <f>SUM(E28)</f>
        <v>1000</v>
      </c>
    </row>
    <row r="28" spans="1:5" s="56" customFormat="1" ht="69.75" customHeight="1">
      <c r="A28" s="62" t="s">
        <v>96</v>
      </c>
      <c r="B28" s="159" t="s">
        <v>358</v>
      </c>
      <c r="C28" s="159" t="s">
        <v>85</v>
      </c>
      <c r="D28" s="158">
        <v>1000</v>
      </c>
      <c r="E28" s="158">
        <v>1000</v>
      </c>
    </row>
    <row r="29" spans="1:5" s="56" customFormat="1" ht="99">
      <c r="A29" s="58" t="s">
        <v>382</v>
      </c>
      <c r="B29" s="151" t="s">
        <v>359</v>
      </c>
      <c r="C29" s="151"/>
      <c r="D29" s="152">
        <f>D30</f>
        <v>1000</v>
      </c>
      <c r="E29" s="152">
        <f>E30</f>
        <v>1000</v>
      </c>
    </row>
    <row r="30" spans="1:5" s="60" customFormat="1" ht="51.75">
      <c r="A30" s="61" t="s">
        <v>362</v>
      </c>
      <c r="B30" s="151" t="s">
        <v>359</v>
      </c>
      <c r="C30" s="151"/>
      <c r="D30" s="152">
        <f>D31</f>
        <v>1000</v>
      </c>
      <c r="E30" s="152">
        <f>E31</f>
        <v>1000</v>
      </c>
    </row>
    <row r="31" spans="1:5" s="56" customFormat="1" ht="66">
      <c r="A31" s="175" t="s">
        <v>199</v>
      </c>
      <c r="B31" s="173" t="s">
        <v>360</v>
      </c>
      <c r="C31" s="173"/>
      <c r="D31" s="170">
        <f>SUM(D32)</f>
        <v>1000</v>
      </c>
      <c r="E31" s="170">
        <f>SUM(E32)</f>
        <v>1000</v>
      </c>
    </row>
    <row r="32" spans="1:5" s="56" customFormat="1" ht="99">
      <c r="A32" s="62" t="s">
        <v>194</v>
      </c>
      <c r="B32" s="159" t="s">
        <v>361</v>
      </c>
      <c r="C32" s="159" t="s">
        <v>85</v>
      </c>
      <c r="D32" s="158">
        <v>1000</v>
      </c>
      <c r="E32" s="158">
        <v>1000</v>
      </c>
    </row>
    <row r="33" spans="1:5" s="60" customFormat="1" ht="99">
      <c r="A33" s="144" t="s">
        <v>384</v>
      </c>
      <c r="B33" s="161" t="s">
        <v>98</v>
      </c>
      <c r="C33" s="161"/>
      <c r="D33" s="160">
        <f>D34</f>
        <v>270000</v>
      </c>
      <c r="E33" s="160">
        <f>E34</f>
        <v>265000</v>
      </c>
    </row>
    <row r="34" spans="1:5" ht="51.75">
      <c r="A34" s="174" t="s">
        <v>285</v>
      </c>
      <c r="B34" s="153" t="s">
        <v>286</v>
      </c>
      <c r="C34" s="153"/>
      <c r="D34" s="177">
        <f>D35</f>
        <v>270000</v>
      </c>
      <c r="E34" s="177">
        <f>E35</f>
        <v>265000</v>
      </c>
    </row>
    <row r="35" spans="1:5" ht="91.5" customHeight="1">
      <c r="A35" s="178" t="s">
        <v>263</v>
      </c>
      <c r="B35" s="169" t="s">
        <v>378</v>
      </c>
      <c r="C35" s="169"/>
      <c r="D35" s="170">
        <f>D36+D37</f>
        <v>270000</v>
      </c>
      <c r="E35" s="170">
        <f>E36+E37</f>
        <v>265000</v>
      </c>
    </row>
    <row r="36" spans="1:5" ht="82.5">
      <c r="A36" s="141" t="s">
        <v>84</v>
      </c>
      <c r="B36" s="157" t="s">
        <v>287</v>
      </c>
      <c r="C36" s="157" t="s">
        <v>85</v>
      </c>
      <c r="D36" s="158">
        <v>260000</v>
      </c>
      <c r="E36" s="158">
        <v>260000</v>
      </c>
    </row>
    <row r="37" spans="1:5" ht="66">
      <c r="A37" s="141" t="s">
        <v>380</v>
      </c>
      <c r="B37" s="157" t="s">
        <v>381</v>
      </c>
      <c r="C37" s="157" t="s">
        <v>85</v>
      </c>
      <c r="D37" s="158">
        <v>10000</v>
      </c>
      <c r="E37" s="158">
        <v>5000</v>
      </c>
    </row>
    <row r="38" spans="1:5" ht="82.5">
      <c r="A38" s="144" t="s">
        <v>385</v>
      </c>
      <c r="B38" s="161" t="s">
        <v>294</v>
      </c>
      <c r="C38" s="162"/>
      <c r="D38" s="152">
        <f>D39</f>
        <v>1434667.5</v>
      </c>
      <c r="E38" s="152">
        <f>E39</f>
        <v>1171730</v>
      </c>
    </row>
    <row r="39" spans="1:5" ht="34.5">
      <c r="A39" s="174" t="s">
        <v>363</v>
      </c>
      <c r="B39" s="153" t="s">
        <v>364</v>
      </c>
      <c r="C39" s="154"/>
      <c r="D39" s="155">
        <f>D40</f>
        <v>1434667.5</v>
      </c>
      <c r="E39" s="155">
        <f>E40</f>
        <v>1171730</v>
      </c>
    </row>
    <row r="40" spans="1:5" ht="33">
      <c r="A40" s="167" t="s">
        <v>88</v>
      </c>
      <c r="B40" s="168" t="s">
        <v>288</v>
      </c>
      <c r="C40" s="169"/>
      <c r="D40" s="170">
        <f>D41+D42+D43+D44</f>
        <v>1434667.5</v>
      </c>
      <c r="E40" s="170">
        <f>E41+E42+E43+E44</f>
        <v>1171730</v>
      </c>
    </row>
    <row r="41" spans="1:5" ht="181.5">
      <c r="A41" s="146" t="s">
        <v>181</v>
      </c>
      <c r="B41" s="157" t="s">
        <v>289</v>
      </c>
      <c r="C41" s="157" t="s">
        <v>89</v>
      </c>
      <c r="D41" s="158">
        <v>700000</v>
      </c>
      <c r="E41" s="158">
        <v>700000</v>
      </c>
    </row>
    <row r="42" spans="1:5" ht="115.5">
      <c r="A42" s="141" t="s">
        <v>182</v>
      </c>
      <c r="B42" s="157" t="s">
        <v>289</v>
      </c>
      <c r="C42" s="157" t="s">
        <v>85</v>
      </c>
      <c r="D42" s="158">
        <v>708667.5</v>
      </c>
      <c r="E42" s="158">
        <v>452730</v>
      </c>
    </row>
    <row r="43" spans="1:5" ht="82.5">
      <c r="A43" s="141" t="s">
        <v>266</v>
      </c>
      <c r="B43" s="157" t="s">
        <v>289</v>
      </c>
      <c r="C43" s="157" t="s">
        <v>90</v>
      </c>
      <c r="D43" s="158">
        <v>10000</v>
      </c>
      <c r="E43" s="158">
        <v>3000</v>
      </c>
    </row>
    <row r="44" spans="1:5" ht="231">
      <c r="A44" s="252" t="s">
        <v>349</v>
      </c>
      <c r="B44" s="157" t="s">
        <v>346</v>
      </c>
      <c r="C44" s="157" t="s">
        <v>89</v>
      </c>
      <c r="D44" s="158">
        <v>16000</v>
      </c>
      <c r="E44" s="158">
        <v>16000</v>
      </c>
    </row>
    <row r="45" spans="1:5" ht="115.5">
      <c r="A45" s="64" t="s">
        <v>200</v>
      </c>
      <c r="B45" s="150" t="s">
        <v>99</v>
      </c>
      <c r="C45" s="150"/>
      <c r="D45" s="160">
        <f>SUM(D46:D50)</f>
        <v>311949.17</v>
      </c>
      <c r="E45" s="160">
        <f>SUM(E46:E50)</f>
        <v>215408.86</v>
      </c>
    </row>
    <row r="46" spans="1:5" ht="66">
      <c r="A46" s="62" t="s">
        <v>191</v>
      </c>
      <c r="B46" s="159" t="s">
        <v>290</v>
      </c>
      <c r="C46" s="159" t="s">
        <v>90</v>
      </c>
      <c r="D46" s="158">
        <v>20000</v>
      </c>
      <c r="E46" s="158">
        <v>20000</v>
      </c>
    </row>
    <row r="47" spans="1:5" ht="165">
      <c r="A47" s="62" t="s">
        <v>309</v>
      </c>
      <c r="B47" s="159" t="s">
        <v>291</v>
      </c>
      <c r="C47" s="159" t="s">
        <v>89</v>
      </c>
      <c r="D47" s="158">
        <v>80220</v>
      </c>
      <c r="E47" s="158">
        <v>80220</v>
      </c>
    </row>
    <row r="48" spans="1:5" ht="165">
      <c r="A48" s="62" t="s">
        <v>379</v>
      </c>
      <c r="B48" s="159" t="s">
        <v>292</v>
      </c>
      <c r="C48" s="159" t="s">
        <v>85</v>
      </c>
      <c r="D48" s="158">
        <v>96548.6</v>
      </c>
      <c r="E48" s="158">
        <v>0</v>
      </c>
    </row>
    <row r="49" spans="1:5" ht="82.5">
      <c r="A49" s="62" t="s">
        <v>115</v>
      </c>
      <c r="B49" s="159" t="s">
        <v>388</v>
      </c>
      <c r="C49" s="159" t="s">
        <v>107</v>
      </c>
      <c r="D49" s="163">
        <v>115020</v>
      </c>
      <c r="E49" s="163">
        <v>115020</v>
      </c>
    </row>
    <row r="50" spans="1:5" ht="132">
      <c r="A50" s="62" t="s">
        <v>348</v>
      </c>
      <c r="B50" s="159" t="s">
        <v>293</v>
      </c>
      <c r="C50" s="159" t="s">
        <v>85</v>
      </c>
      <c r="D50" s="163">
        <v>160.57</v>
      </c>
      <c r="E50" s="163">
        <v>168.86</v>
      </c>
    </row>
    <row r="51" spans="1:5" ht="16.5">
      <c r="A51" s="217" t="s">
        <v>310</v>
      </c>
      <c r="B51" s="218"/>
      <c r="C51" s="218"/>
      <c r="D51" s="81">
        <f>D7+D22+D25+D29+D33+D38+D45</f>
        <v>3260951.67</v>
      </c>
      <c r="E51" s="81">
        <f>E7+E22+E25+E29+E33+E38+E45</f>
        <v>2859138.86</v>
      </c>
    </row>
  </sheetData>
  <sheetProtection/>
  <mergeCells count="7">
    <mergeCell ref="A2:E2"/>
    <mergeCell ref="B1:E1"/>
    <mergeCell ref="A4:A5"/>
    <mergeCell ref="B4:B5"/>
    <mergeCell ref="C4:C5"/>
    <mergeCell ref="D4:D5"/>
    <mergeCell ref="E4:E5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2018-12-24T09:24:13Z</cp:lastPrinted>
  <dcterms:created xsi:type="dcterms:W3CDTF">2015-11-12T13:52:25Z</dcterms:created>
  <dcterms:modified xsi:type="dcterms:W3CDTF">2018-12-25T06:36:11Z</dcterms:modified>
  <cp:category/>
  <cp:version/>
  <cp:contentType/>
  <cp:contentStatus/>
</cp:coreProperties>
</file>