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9"/>
  </bookViews>
  <sheets>
    <sheet name="Прил.№1 нормативы" sheetId="1" state="hidden" r:id="rId1"/>
    <sheet name="Прил.№2 Доходы (табл.1) " sheetId="2" state="hidden" r:id="rId2"/>
    <sheet name="Прил.№2 Доходы (табл.1)" sheetId="3" state="hidden" r:id="rId3"/>
    <sheet name="Прил.№2 Доходы (табл.2)" sheetId="4" state="hidden" r:id="rId4"/>
    <sheet name="Прил.№3 админ.дох." sheetId="5" state="hidden" r:id="rId5"/>
    <sheet name="Прил.№4 ист.вн.фин." sheetId="6" r:id="rId6"/>
    <sheet name="Прил.№5 адм.ист.вн.фин." sheetId="7" state="hidden" r:id="rId7"/>
    <sheet name="Прил.6" sheetId="8" r:id="rId8"/>
    <sheet name="Прил.7" sheetId="9" state="hidden" r:id="rId9"/>
    <sheet name="Прил.8" sheetId="10" r:id="rId10"/>
    <sheet name="Прил.9 " sheetId="11" state="hidden" r:id="rId11"/>
    <sheet name="Прил.9" sheetId="12" state="hidden" r:id="rId12"/>
    <sheet name="Прил.10" sheetId="13" r:id="rId13"/>
    <sheet name="Прил.№11 внутр.заимст." sheetId="14" state="hidden" r:id="rId14"/>
    <sheet name="Прил.№12 муниц.гар. 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<sst xmlns="http://schemas.openxmlformats.org/spreadsheetml/2006/main" count="1002" uniqueCount="472">
  <si>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</si>
  <si>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</si>
  <si>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</si>
  <si>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</si>
  <si>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</si>
  <si>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</si>
  <si>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</si>
  <si>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</si>
  <si>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</si>
  <si>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</si>
  <si>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</si>
  <si>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</si>
  <si>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</si>
  <si>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</si>
  <si>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</si>
  <si>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</si>
  <si>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</si>
  <si>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</si>
  <si>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</si>
  <si>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</si>
  <si>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</si>
  <si>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</si>
  <si>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</si>
  <si>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</si>
  <si>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</si>
  <si>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</si>
  <si>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</si>
  <si>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</si>
  <si>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</si>
  <si>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</si>
  <si>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</si>
  <si>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</si>
  <si>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</si>
  <si>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</si>
  <si>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</si>
  <si>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</si>
  <si>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</si>
  <si>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</si>
  <si>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</si>
  <si>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</si>
  <si>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</si>
  <si>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</si>
  <si>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</si>
  <si>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</si>
  <si>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</si>
  <si>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</si>
  <si>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</si>
  <si>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</si>
  <si>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</si>
  <si>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</si>
  <si>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</si>
  <si>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</si>
  <si>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</si>
  <si>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</si>
  <si>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</si>
  <si>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</si>
  <si>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</si>
  <si>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</si>
  <si>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</si>
  <si>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</si>
  <si>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</si>
  <si>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</si>
  <si>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</si>
  <si>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</si>
  <si>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</si>
  <si>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</si>
  <si>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</si>
  <si>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</si>
  <si>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</si>
  <si>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</si>
  <si>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</si>
  <si>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</si>
  <si>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</si>
  <si>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</si>
  <si>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Уменьшение  прочих остатков денежных средств бюджетов сельских поселений</t>
  </si>
  <si>
    <t>главного админист-ратора</t>
  </si>
  <si>
    <t>Увеличение   прочих остатков денежных средств бюджетов сельских поселений</t>
  </si>
  <si>
    <t xml:space="preserve">Наименование главных администраторов, групп, подгрупп, статей, видов источников финансирования 
дефицита бюджета
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</si>
  <si>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</si>
  <si>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</si>
  <si>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</si>
  <si>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</si>
  <si>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</si>
  <si>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</si>
  <si>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</si>
  <si>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</si>
  <si>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</si>
  <si>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</si>
  <si>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</si>
  <si>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</si>
  <si>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</si>
  <si>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</si>
  <si>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</si>
  <si>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</si>
  <si>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</si>
  <si>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</si>
  <si>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</si>
  <si>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</si>
  <si>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</si>
  <si>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</si>
  <si>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</si>
  <si>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</si>
  <si>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</si>
  <si>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</si>
  <si>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</si>
  <si>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</si>
  <si>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</si>
  <si>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</si>
  <si>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</si>
  <si>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Дотации бюджетам сельских поселений на выравнивание бюджетной обеспеченности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</si>
  <si>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</si>
  <si>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</si>
  <si>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</si>
  <si>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</si>
  <si>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</si>
  <si>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</si>
  <si>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</si>
  <si>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</si>
  <si>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</si>
  <si>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</si>
  <si>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</si>
  <si>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</si>
  <si>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</si>
  <si>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</si>
  <si>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</si>
  <si>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</si>
  <si>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</si>
  <si>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</si>
  <si>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</si>
  <si>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</si>
  <si>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</si>
  <si>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</si>
  <si>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</si>
  <si>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</si>
  <si>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</si>
  <si>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</si>
  <si>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</si>
  <si>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</si>
  <si>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</si>
  <si>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</si>
  <si>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</si>
  <si>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</si>
  <si>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</si>
  <si>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</si>
  <si>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</si>
  <si>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</si>
  <si>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</si>
  <si>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</si>
  <si>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</si>
  <si>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</si>
  <si>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</si>
  <si>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</si>
  <si>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</si>
  <si>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</si>
  <si>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</si>
  <si>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</si>
  <si>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</si>
  <si>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</si>
  <si>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</si>
  <si>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</si>
  <si>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</si>
  <si>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</si>
  <si>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</si>
  <si>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</si>
  <si>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</si>
  <si>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</si>
  <si>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</si>
  <si>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</si>
  <si>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</si>
  <si>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</si>
  <si>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</si>
  <si>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</si>
  <si>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</si>
  <si>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</si>
  <si>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</si>
  <si>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</si>
  <si>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</si>
  <si>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Администрация Мугреево-Никольского сельского поселения Южского муниципального района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</si>
  <si>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</si>
  <si>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</si>
  <si>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</si>
  <si>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</si>
  <si>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</si>
  <si>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</si>
  <si>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</si>
  <si>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</si>
  <si>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</si>
  <si>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</si>
  <si>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</si>
  <si>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</si>
  <si>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</si>
  <si>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</si>
  <si>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</si>
  <si>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</si>
  <si>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</si>
  <si>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</si>
  <si>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</si>
  <si>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</si>
  <si>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</si>
  <si>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</si>
  <si>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</si>
  <si>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</si>
  <si>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</si>
  <si>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</si>
  <si>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</si>
  <si>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</si>
  <si>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</si>
  <si>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</si>
  <si>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</si>
  <si>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</si>
  <si>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</si>
  <si>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</si>
  <si>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</si>
  <si>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</si>
  <si>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</si>
  <si>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</si>
  <si>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</si>
  <si>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</si>
  <si>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</si>
  <si>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</si>
  <si>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</si>
  <si>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</si>
  <si>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</si>
  <si>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</si>
  <si>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</si>
  <si>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</si>
  <si>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</si>
  <si>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</si>
  <si>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</si>
  <si>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</si>
  <si>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</si>
  <si>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</si>
  <si>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</si>
  <si>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</si>
  <si>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</si>
  <si>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</si>
  <si>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</si>
  <si>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</si>
  <si>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</si>
  <si>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</si>
  <si>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</si>
  <si>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</si>
  <si>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</si>
  <si>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</si>
  <si>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</si>
  <si>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</si>
  <si>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</si>
  <si>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</si>
  <si>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</si>
  <si>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</si>
  <si>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</si>
  <si>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</si>
  <si>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</si>
  <si>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</si>
  <si>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</si>
  <si>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</si>
  <si>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</si>
  <si>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</si>
  <si>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</si>
  <si>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</si>
  <si>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</si>
  <si>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</si>
  <si>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</si>
  <si>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</si>
  <si>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</si>
  <si>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</si>
  <si>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</si>
  <si>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</si>
  <si>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</si>
  <si>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</si>
  <si>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</si>
  <si>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</si>
  <si>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</si>
  <si>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</si>
  <si>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</si>
  <si>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</si>
  <si>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</si>
  <si>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</si>
  <si>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</si>
  <si>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</si>
  <si>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</si>
  <si>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</si>
  <si>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</si>
  <si>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</si>
  <si>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</si>
  <si>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</si>
  <si>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</si>
  <si>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</si>
  <si>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</si>
  <si>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</si>
  <si>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</si>
  <si>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</si>
  <si>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</si>
  <si>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</si>
  <si>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</si>
  <si>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</si>
  <si>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</si>
  <si>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Иные межбюджетные трансферты</t>
  </si>
  <si>
    <t>182 1 01 02010 01 0000 110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</si>
  <si>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</si>
  <si>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182 1 06 01030 10 0000 110</t>
  </si>
  <si>
    <t>182 1 06 06033 10 0000 110</t>
  </si>
  <si>
    <t>182 1 06 06043 10 0000 110</t>
  </si>
  <si>
    <t>805 1 17 01050 10 0000 180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</si>
  <si>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</si>
  <si>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</si>
  <si>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0310</t>
  </si>
  <si>
    <t>Обеспечение пожарной безопасности</t>
  </si>
  <si>
    <t>2021 год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</si>
  <si>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</si>
  <si>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</si>
  <si>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</si>
  <si>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</si>
  <si>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</si>
  <si>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</si>
  <si>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</si>
  <si>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</si>
  <si>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</si>
  <si>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</si>
  <si>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</si>
  <si>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</si>
  <si>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</si>
  <si>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</si>
  <si>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</si>
  <si>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</si>
  <si>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</si>
  <si>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</si>
  <si>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</si>
  <si>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</si>
  <si>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</si>
  <si>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</si>
  <si>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</si>
  <si>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</si>
  <si>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</si>
  <si>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</si>
  <si>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</si>
  <si>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</si>
  <si>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</si>
  <si>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</si>
  <si>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</si>
  <si>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</si>
  <si>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</si>
  <si>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</si>
  <si>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</si>
  <si>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</si>
  <si>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</si>
  <si>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</si>
  <si>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</si>
  <si>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</si>
  <si>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Сумма 2021 год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</si>
  <si>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</si>
  <si>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</si>
  <si>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</si>
  <si>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</si>
  <si>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</si>
  <si>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</si>
  <si>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</si>
  <si>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</si>
  <si>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</si>
  <si>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</si>
  <si>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</si>
  <si>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805 2 02 15001 10 0000 150</t>
  </si>
  <si>
    <t>805 2 02 15002 10 0000150</t>
  </si>
  <si>
    <t>805 2 02 29999 10 0000150</t>
  </si>
  <si>
    <t>805 2 02 35118 10 0000150</t>
  </si>
  <si>
    <t>805 2 02 35120 10 0000150</t>
  </si>
  <si>
    <t>805 2 02 40014 10 0000150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</si>
  <si>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</si>
  <si>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</si>
  <si>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Дотации бюджетам сельских поселений на выравнивание бюджетной обеспеченности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</si>
  <si>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</si>
  <si>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</si>
  <si>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</si>
  <si>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</si>
  <si>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</si>
  <si>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</si>
  <si>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</si>
  <si>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</si>
  <si>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</si>
  <si>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</si>
  <si>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</si>
  <si>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</si>
  <si>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</si>
  <si>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</si>
  <si>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</si>
  <si>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</si>
  <si>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</si>
  <si>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</si>
  <si>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</si>
  <si>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000 2 08 05000 10 0000 150</t>
  </si>
  <si>
    <t>805 2 08 05000 10 0000 150</t>
  </si>
  <si>
    <t>Дотация бюджетам сельских поселений на выравнивание бюджетной обеспеченности /            805 2 02 15001 10 0000 150</t>
  </si>
  <si>
    <t>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</si>
  <si>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150 </t>
  </si>
  <si>
    <t>Прочие субсидии бюджетам сельских поселений /                                                                           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</si>
  <si>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150</t>
  </si>
  <si>
    <t>805 2 08 05000 10 0000150</t>
  </si>
  <si>
    <t>Содержание имущества казны (Закупка товаров, работ и услуг для обеспечения государственных (муниципальных) нужд)</t>
  </si>
  <si>
    <t xml:space="preserve">группы, подгруппы, статьи, вида источника финансирования дефицита бюджета
</t>
  </si>
  <si>
    <t>Коды классификации источников финансирования дефицита бюджета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</si>
  <si>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</si>
  <si>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</si>
  <si>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</si>
  <si>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</si>
  <si>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 xml:space="preserve">% отчислений в бюджет сельского поселения </t>
  </si>
  <si>
    <t>805 1 17 05050 10 0000 180</t>
  </si>
  <si>
    <t xml:space="preserve">Нормативы распределения доходов в бюджет Мугреево-Никольского сельского поселения на 2020 год и на плановый период 2021 и 2022 годов 
</t>
  </si>
  <si>
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</si>
  <si>
    <t>2022 год</t>
  </si>
  <si>
    <t>Безвозмездные поступления в бюджет Мугреево-Никольского сельского поселения в 2020 году и плановом периоде 2021 и 2022 годов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</si>
  <si>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2020 год и на плановый период 2021 и 2022 годов 
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</si>
  <si>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</si>
  <si>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 xml:space="preserve">Перечень главных администраторов 
источников внутреннего финансирования дефицита бюджета               Мугреево-Никольского сельского поселения
 на 2020 год и на плановый период 2021 и 2022 годов 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</si>
  <si>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</si>
  <si>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</si>
  <si>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2021-2022г.г.</t>
  </si>
  <si>
    <t>Сумма 2022 год</t>
  </si>
  <si>
    <t>Ведомственная структура расходов бюджета Мугреево-Никольского сельского поселения на 2020 год.</t>
  </si>
  <si>
    <t>Ведомственная структура расходов бюджета Мугреево-Никольского сельского поселения на плановый период 2021 и 2022 годов</t>
  </si>
  <si>
    <t>Сумма         2021 год                    (руб.)</t>
  </si>
  <si>
    <t>Сумма    2022 год (руб.)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</si>
  <si>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</si>
  <si>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</si>
  <si>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</si>
  <si>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 xml:space="preserve">Программа муниципальных внутренних заимствований
Мугреево-Никольского сельского поселения
на 2020 год и на плановый
 период 2021 и 2022 годов    
</t>
  </si>
  <si>
    <t xml:space="preserve">Программа муниципальных гарантий Мугреево-Никольского сельского поселения в валюте Российской Федерации на 2020 год и плановый период 2021 и 2022 годов </t>
  </si>
  <si>
    <t>30 9 00 10070</t>
  </si>
  <si>
    <t>30 9 00 10080</t>
  </si>
  <si>
    <t>30 9 00 10090</t>
  </si>
  <si>
    <t xml:space="preserve">1.1.Перечень предоставляемых муниципальных гарантий Мугреево-Никольского сельского поселения
в 2020-2022 годах
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</si>
  <si>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</si>
  <si>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</si>
  <si>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</si>
  <si>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</si>
  <si>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</si>
  <si>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</si>
  <si>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</si>
  <si>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</si>
  <si>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</si>
  <si>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</si>
  <si>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</si>
  <si>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</si>
  <si>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</si>
  <si>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</si>
  <si>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</si>
  <si>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</si>
  <si>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3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</si>
  <si>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</si>
  <si>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5
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</si>
  <si>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</si>
  <si>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</si>
  <si>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</si>
  <si>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 Приложение № 11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</si>
  <si>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 Приложение № 12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на 2020 год и на плановый период 2021 и 2022 годов»  </t>
    </r>
    <r>
      <rPr>
        <u val="single"/>
        <sz val="11"/>
        <color indexed="8"/>
        <rFont val="Times New Roman"/>
        <family val="1"/>
      </rPr>
      <t>от 20.12.2019г. №34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</si>
  <si>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</si>
  <si>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</si>
  <si>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</si>
  <si>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</si>
  <si>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</si>
  <si>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t>Муниципальная программа Мугреево-Никольскогоо сельского поселения "Благоустройство Мугреево-Никольского сельского поселения"</t>
  </si>
  <si>
    <t>Приложение №1                                                                    к решению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14.02.2020 г. №7</t>
  </si>
  <si>
    <t>Приложение №2                                                                    к решению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14.02.2020 г. №7</t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</si>
  <si>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</si>
  <si>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t>Приложение №3                                                                    к решению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14.02.2020 г. №7</t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</si>
  <si>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0"/>
        <rFont val="Times New Roman"/>
        <family val="1"/>
      </rPr>
      <t>от 20.12.2019г. №34</t>
    </r>
    <r>
      <rPr>
        <sz val="10"/>
        <rFont val="Times New Roman"/>
        <family val="1"/>
      </rPr>
      <t xml:space="preserve">
</t>
    </r>
  </si>
  <si>
    <t>Приложение №4                                                                      к решению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14.02.2020 г. №7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</si>
  <si>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</si>
  <si>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540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</si>
  <si>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</si>
  <si>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</si>
  <si>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</si>
  <si>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30 9 00 10290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</si>
</sst>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60" fillId="0" borderId="1">
      <alignment horizontal="left" wrapText="1" indent="2"/>
      <protection/>
    </xf>
    <xf numFmtId="49" fontId="60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87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21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8" fillId="0" borderId="0" xfId="33" applyFont="1" applyFill="1">
      <alignment/>
      <protection/>
    </xf>
    <xf numFmtId="49" fontId="37" fillId="0" borderId="22" xfId="33" applyNumberFormat="1" applyFont="1" applyFill="1" applyBorder="1" applyAlignment="1">
      <alignment horizontal="center" vertical="top"/>
      <protection/>
    </xf>
    <xf numFmtId="2" fontId="38" fillId="0" borderId="22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2" fontId="39" fillId="0" borderId="22" xfId="33" applyNumberFormat="1" applyFont="1" applyFill="1" applyBorder="1" applyAlignment="1">
      <alignment horizontal="justify" vertical="top"/>
      <protection/>
    </xf>
    <xf numFmtId="2" fontId="37" fillId="0" borderId="22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8" fillId="0" borderId="22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8" fillId="0" borderId="22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" fontId="43" fillId="0" borderId="22" xfId="33" applyNumberFormat="1" applyFont="1" applyFill="1" applyBorder="1" applyAlignment="1">
      <alignment horizontal="center" vertical="center"/>
      <protection/>
    </xf>
    <xf numFmtId="2" fontId="23" fillId="0" borderId="22" xfId="33" applyNumberFormat="1" applyFont="1" applyFill="1" applyBorder="1" applyAlignment="1">
      <alignment horizontal="justify" vertical="top"/>
      <protection/>
    </xf>
    <xf numFmtId="49" fontId="23" fillId="0" borderId="22" xfId="33" applyNumberFormat="1" applyFont="1" applyFill="1" applyBorder="1" applyAlignment="1">
      <alignment horizontal="center" wrapText="1"/>
      <protection/>
    </xf>
    <xf numFmtId="4" fontId="23" fillId="0" borderId="22" xfId="33" applyNumberFormat="1" applyFont="1" applyFill="1" applyBorder="1" applyAlignment="1">
      <alignment horizontal="center" wrapText="1"/>
      <protection/>
    </xf>
    <xf numFmtId="0" fontId="43" fillId="0" borderId="22" xfId="33" applyFont="1" applyFill="1" applyBorder="1">
      <alignment/>
      <protection/>
    </xf>
    <xf numFmtId="0" fontId="27" fillId="0" borderId="22" xfId="33" applyFont="1" applyBorder="1" applyAlignment="1">
      <alignment wrapText="1"/>
      <protection/>
    </xf>
    <xf numFmtId="49" fontId="27" fillId="0" borderId="22" xfId="33" applyNumberFormat="1" applyFont="1" applyBorder="1" applyAlignment="1">
      <alignment horizontal="center"/>
      <protection/>
    </xf>
    <xf numFmtId="4" fontId="27" fillId="0" borderId="22" xfId="33" applyNumberFormat="1" applyFont="1" applyBorder="1" applyAlignment="1">
      <alignment horizontal="left" indent="1"/>
      <protection/>
    </xf>
    <xf numFmtId="49" fontId="23" fillId="0" borderId="22" xfId="33" applyNumberFormat="1" applyFont="1" applyFill="1" applyBorder="1" applyAlignment="1">
      <alignment horizontal="center"/>
      <protection/>
    </xf>
    <xf numFmtId="4" fontId="23" fillId="0" borderId="22" xfId="33" applyNumberFormat="1" applyFont="1" applyFill="1" applyBorder="1" applyAlignment="1">
      <alignment horizontal="center"/>
      <protection/>
    </xf>
    <xf numFmtId="49" fontId="43" fillId="0" borderId="22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" fontId="38" fillId="0" borderId="22" xfId="33" applyNumberFormat="1" applyFont="1" applyFill="1" applyBorder="1" applyAlignment="1">
      <alignment horizontal="center" vertical="center"/>
      <protection/>
    </xf>
    <xf numFmtId="0" fontId="38" fillId="0" borderId="22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2" xfId="33" applyNumberFormat="1" applyFont="1" applyFill="1" applyBorder="1" applyAlignment="1">
      <alignment horizontal="center" vertical="center" wrapText="1"/>
      <protection/>
    </xf>
    <xf numFmtId="49" fontId="43" fillId="0" borderId="22" xfId="33" applyNumberFormat="1" applyFont="1" applyFill="1" applyBorder="1" applyAlignment="1">
      <alignment horizontal="center"/>
      <protection/>
    </xf>
    <xf numFmtId="4" fontId="43" fillId="0" borderId="22" xfId="33" applyNumberFormat="1" applyFont="1" applyFill="1" applyBorder="1" applyAlignment="1">
      <alignment horizontal="center"/>
      <protection/>
    </xf>
    <xf numFmtId="49" fontId="27" fillId="0" borderId="22" xfId="33" applyNumberFormat="1" applyFont="1" applyBorder="1" applyAlignment="1">
      <alignment horizontal="center" wrapText="1"/>
      <protection/>
    </xf>
    <xf numFmtId="2" fontId="23" fillId="0" borderId="22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8" fillId="0" borderId="0" xfId="0" applyFont="1" applyAlignment="1">
      <alignment/>
    </xf>
    <xf numFmtId="49" fontId="63" fillId="0" borderId="0" xfId="0" applyNumberFormat="1" applyFont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 wrapText="1"/>
    </xf>
    <xf numFmtId="4" fontId="43" fillId="0" borderId="22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67" fillId="0" borderId="2" xfId="35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9" fontId="68" fillId="0" borderId="12" xfId="35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67" fillId="0" borderId="12" xfId="35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68" fillId="0" borderId="2" xfId="35" applyFont="1" applyAlignment="1" applyProtection="1">
      <alignment horizontal="center" vertical="top" wrapText="1"/>
      <protection/>
    </xf>
    <xf numFmtId="0" fontId="67" fillId="0" borderId="1" xfId="34" applyNumberFormat="1" applyFont="1" applyAlignment="1" applyProtection="1">
      <alignment vertical="top" wrapText="1"/>
      <protection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0" fontId="67" fillId="0" borderId="12" xfId="34" applyNumberFormat="1" applyFont="1" applyBorder="1" applyAlignment="1" applyProtection="1">
      <alignment horizontal="left"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0" fontId="67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67" fillId="0" borderId="26" xfId="35" applyFont="1" applyBorder="1" applyAlignment="1" applyProtection="1">
      <alignment horizontal="center" vertical="top" wrapText="1"/>
      <protection/>
    </xf>
    <xf numFmtId="0" fontId="67" fillId="0" borderId="27" xfId="34" applyNumberFormat="1" applyFont="1" applyBorder="1" applyAlignment="1" applyProtection="1">
      <alignment vertical="top" wrapText="1"/>
      <protection/>
    </xf>
    <xf numFmtId="4" fontId="26" fillId="0" borderId="2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7" fillId="24" borderId="22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8" fillId="24" borderId="22" xfId="33" applyNumberFormat="1" applyFont="1" applyFill="1" applyBorder="1" applyAlignment="1">
      <alignment horizontal="justify" vertical="top"/>
      <protection/>
    </xf>
    <xf numFmtId="0" fontId="41" fillId="24" borderId="0" xfId="33" applyFont="1" applyFill="1">
      <alignment/>
      <protection/>
    </xf>
    <xf numFmtId="2" fontId="37" fillId="24" borderId="22" xfId="33" applyNumberFormat="1" applyFont="1" applyFill="1" applyBorder="1" applyAlignment="1">
      <alignment horizontal="justify" vertical="top" wrapText="1"/>
      <protection/>
    </xf>
    <xf numFmtId="0" fontId="44" fillId="24" borderId="22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8" fillId="0" borderId="22" xfId="33" applyNumberFormat="1" applyFont="1" applyFill="1" applyBorder="1" applyAlignment="1">
      <alignment horizontal="center" vertical="top"/>
      <protection/>
    </xf>
    <xf numFmtId="49" fontId="38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 wrapText="1"/>
      <protection/>
    </xf>
    <xf numFmtId="49" fontId="39" fillId="24" borderId="22" xfId="33" applyNumberFormat="1" applyFont="1" applyFill="1" applyBorder="1" applyAlignment="1">
      <alignment horizontal="center" vertical="top"/>
      <protection/>
    </xf>
    <xf numFmtId="49" fontId="39" fillId="24" borderId="22" xfId="33" applyNumberFormat="1" applyFont="1" applyFill="1" applyBorder="1" applyAlignment="1">
      <alignment horizontal="center" vertical="top" wrapText="1"/>
      <protection/>
    </xf>
    <xf numFmtId="4" fontId="39" fillId="24" borderId="22" xfId="33" applyNumberFormat="1" applyFont="1" applyFill="1" applyBorder="1" applyAlignment="1">
      <alignment horizontal="center" vertical="top" wrapText="1"/>
      <protection/>
    </xf>
    <xf numFmtId="49" fontId="44" fillId="24" borderId="22" xfId="33" applyNumberFormat="1" applyFont="1" applyFill="1" applyBorder="1" applyAlignment="1">
      <alignment horizontal="center" vertical="top"/>
      <protection/>
    </xf>
    <xf numFmtId="49" fontId="37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horizontal="center" vertical="top" wrapText="1"/>
      <protection/>
    </xf>
    <xf numFmtId="49" fontId="37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vertical="top" wrapText="1"/>
      <protection/>
    </xf>
    <xf numFmtId="4" fontId="37" fillId="24" borderId="22" xfId="33" applyNumberFormat="1" applyFont="1" applyFill="1" applyBorder="1" applyAlignment="1">
      <alignment horizontal="center" vertical="top"/>
      <protection/>
    </xf>
    <xf numFmtId="0" fontId="45" fillId="0" borderId="22" xfId="33" applyFont="1" applyFill="1" applyBorder="1" applyAlignment="1">
      <alignment horizontal="justify" vertical="top"/>
      <protection/>
    </xf>
    <xf numFmtId="4" fontId="69" fillId="0" borderId="29" xfId="0" applyNumberFormat="1" applyFont="1" applyBorder="1" applyAlignment="1">
      <alignment horizontal="center"/>
    </xf>
    <xf numFmtId="0" fontId="45" fillId="24" borderId="22" xfId="33" applyFont="1" applyFill="1" applyBorder="1" applyAlignment="1">
      <alignment horizontal="justify" vertical="top"/>
      <protection/>
    </xf>
    <xf numFmtId="49" fontId="45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center" vertical="top" wrapText="1"/>
      <protection/>
    </xf>
    <xf numFmtId="4" fontId="45" fillId="24" borderId="22" xfId="33" applyNumberFormat="1" applyFont="1" applyFill="1" applyBorder="1" applyAlignment="1">
      <alignment horizontal="center" vertical="top" wrapText="1"/>
      <protection/>
    </xf>
    <xf numFmtId="4" fontId="44" fillId="24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 wrapText="1"/>
      <protection/>
    </xf>
    <xf numFmtId="2" fontId="39" fillId="24" borderId="22" xfId="33" applyNumberFormat="1" applyFont="1" applyFill="1" applyBorder="1" applyAlignment="1">
      <alignment horizontal="justify" vertical="top"/>
      <protection/>
    </xf>
    <xf numFmtId="2" fontId="45" fillId="0" borderId="22" xfId="33" applyNumberFormat="1" applyFont="1" applyFill="1" applyBorder="1" applyAlignment="1">
      <alignment horizontal="justify" vertical="top"/>
      <protection/>
    </xf>
    <xf numFmtId="2" fontId="45" fillId="24" borderId="22" xfId="33" applyNumberFormat="1" applyFont="1" applyFill="1" applyBorder="1" applyAlignment="1">
      <alignment horizontal="justify" vertical="top"/>
      <protection/>
    </xf>
    <xf numFmtId="4" fontId="39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justify" vertical="top"/>
      <protection/>
    </xf>
    <xf numFmtId="0" fontId="30" fillId="0" borderId="16" xfId="0" applyFont="1" applyBorder="1" applyAlignment="1">
      <alignment horizontal="center" vertical="top" wrapText="1"/>
    </xf>
    <xf numFmtId="1" fontId="69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 wrapText="1"/>
    </xf>
    <xf numFmtId="49" fontId="70" fillId="0" borderId="12" xfId="35" applyFont="1" applyBorder="1" applyAlignment="1" applyProtection="1">
      <alignment horizontal="center" wrapText="1"/>
      <protection/>
    </xf>
    <xf numFmtId="0" fontId="71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9" fillId="0" borderId="12" xfId="35" applyFont="1" applyBorder="1" applyAlignment="1" applyProtection="1">
      <alignment horizontal="center" vertical="top" wrapText="1"/>
      <protection/>
    </xf>
    <xf numFmtId="0" fontId="72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49" fontId="70" fillId="0" borderId="2" xfId="35" applyFont="1" applyAlignment="1" applyProtection="1">
      <alignment horizontal="center" vertical="top" wrapText="1"/>
      <protection/>
    </xf>
    <xf numFmtId="0" fontId="71" fillId="0" borderId="1" xfId="34" applyNumberFormat="1" applyFont="1" applyAlignment="1" applyProtection="1">
      <alignment horizontal="left" vertical="top" wrapText="1"/>
      <protection/>
    </xf>
    <xf numFmtId="4" fontId="27" fillId="0" borderId="28" xfId="0" applyNumberFormat="1" applyFont="1" applyBorder="1" applyAlignment="1">
      <alignment horizontal="center" vertical="top" wrapText="1"/>
    </xf>
    <xf numFmtId="49" fontId="70" fillId="0" borderId="26" xfId="35" applyFont="1" applyBorder="1" applyAlignment="1" applyProtection="1">
      <alignment horizontal="center" vertical="top" wrapText="1"/>
      <protection/>
    </xf>
    <xf numFmtId="0" fontId="71" fillId="0" borderId="27" xfId="34" applyNumberFormat="1" applyFont="1" applyBorder="1" applyAlignment="1" applyProtection="1">
      <alignment vertical="top" wrapText="1"/>
      <protection/>
    </xf>
    <xf numFmtId="4" fontId="30" fillId="0" borderId="28" xfId="0" applyNumberFormat="1" applyFont="1" applyBorder="1" applyAlignment="1">
      <alignment horizontal="center" vertical="top" wrapText="1"/>
    </xf>
    <xf numFmtId="49" fontId="69" fillId="0" borderId="2" xfId="35" applyFont="1" applyAlignment="1" applyProtection="1">
      <alignment horizontal="center" vertical="top" wrapText="1"/>
      <protection/>
    </xf>
    <xf numFmtId="0" fontId="72" fillId="0" borderId="1" xfId="34" applyNumberFormat="1" applyFont="1" applyAlignment="1" applyProtection="1">
      <alignment vertical="top" wrapText="1"/>
      <protection/>
    </xf>
    <xf numFmtId="0" fontId="72" fillId="0" borderId="1" xfId="34" applyNumberFormat="1" applyFont="1" applyAlignment="1" applyProtection="1">
      <alignment horizontal="left" vertical="top" wrapText="1"/>
      <protection/>
    </xf>
    <xf numFmtId="0" fontId="28" fillId="0" borderId="12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vertical="top" wrapText="1"/>
    </xf>
    <xf numFmtId="0" fontId="69" fillId="25" borderId="31" xfId="0" applyFont="1" applyFill="1" applyBorder="1" applyAlignment="1">
      <alignment horizontal="left" vertical="top" wrapText="1"/>
    </xf>
    <xf numFmtId="0" fontId="69" fillId="25" borderId="30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3" fillId="0" borderId="2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center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9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49" fontId="43" fillId="0" borderId="22" xfId="33" applyNumberFormat="1" applyFont="1" applyFill="1" applyBorder="1" applyAlignment="1">
      <alignment horizontal="center" vertical="top"/>
      <protection/>
    </xf>
    <xf numFmtId="4" fontId="43" fillId="0" borderId="22" xfId="33" applyNumberFormat="1" applyFont="1" applyFill="1" applyBorder="1" applyAlignment="1">
      <alignment horizontal="center" vertical="top"/>
      <protection/>
    </xf>
    <xf numFmtId="0" fontId="27" fillId="0" borderId="22" xfId="33" applyFont="1" applyBorder="1" applyAlignment="1">
      <alignment vertical="top" wrapText="1"/>
      <protection/>
    </xf>
    <xf numFmtId="49" fontId="27" fillId="0" borderId="22" xfId="33" applyNumberFormat="1" applyFont="1" applyBorder="1" applyAlignment="1">
      <alignment horizontal="center" vertical="top" wrapText="1"/>
      <protection/>
    </xf>
    <xf numFmtId="49" fontId="27" fillId="0" borderId="22" xfId="33" applyNumberFormat="1" applyFont="1" applyBorder="1" applyAlignment="1">
      <alignment horizontal="center" vertical="top"/>
      <protection/>
    </xf>
    <xf numFmtId="4" fontId="27" fillId="0" borderId="22" xfId="33" applyNumberFormat="1" applyFont="1" applyBorder="1" applyAlignment="1">
      <alignment horizontal="center" vertical="top"/>
      <protection/>
    </xf>
    <xf numFmtId="49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/>
      <protection/>
    </xf>
    <xf numFmtId="49" fontId="43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justify" vertical="top" wrapText="1"/>
    </xf>
    <xf numFmtId="4" fontId="43" fillId="26" borderId="12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justify" vertical="top" wrapText="1"/>
    </xf>
    <xf numFmtId="4" fontId="23" fillId="26" borderId="12" xfId="0" applyNumberFormat="1" applyFont="1" applyFill="1" applyBorder="1" applyAlignment="1">
      <alignment horizontal="center" vertical="center" shrinkToFit="1"/>
    </xf>
    <xf numFmtId="4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4" fontId="73" fillId="0" borderId="12" xfId="0" applyNumberFormat="1" applyFont="1" applyBorder="1" applyAlignment="1">
      <alignment horizontal="center" vertical="top" wrapText="1"/>
    </xf>
    <xf numFmtId="0" fontId="74" fillId="0" borderId="12" xfId="0" applyFont="1" applyBorder="1" applyAlignment="1">
      <alignment horizontal="center" vertical="top" wrapText="1"/>
    </xf>
    <xf numFmtId="0" fontId="74" fillId="0" borderId="12" xfId="0" applyFont="1" applyBorder="1" applyAlignment="1">
      <alignment vertical="top" wrapText="1"/>
    </xf>
    <xf numFmtId="4" fontId="74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5" fillId="24" borderId="22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45" fillId="24" borderId="12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2" fontId="23" fillId="24" borderId="22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7" fillId="0" borderId="12" xfId="0" applyNumberFormat="1" applyFont="1" applyBorder="1" applyAlignment="1">
      <alignment horizontal="justify" vertical="top" wrapText="1"/>
    </xf>
    <xf numFmtId="4" fontId="38" fillId="0" borderId="22" xfId="33" applyNumberFormat="1" applyFont="1" applyFill="1" applyBorder="1" applyAlignment="1">
      <alignment horizontal="center" vertical="top"/>
      <protection/>
    </xf>
    <xf numFmtId="2" fontId="43" fillId="24" borderId="22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0" fontId="69" fillId="25" borderId="31" xfId="0" applyFont="1" applyFill="1" applyBorder="1" applyAlignment="1">
      <alignment horizontal="left" vertical="top" wrapText="1"/>
    </xf>
    <xf numFmtId="0" fontId="69" fillId="25" borderId="30" xfId="0" applyFont="1" applyFill="1" applyBorder="1" applyAlignment="1">
      <alignment horizontal="left" vertical="top" wrapText="1"/>
    </xf>
    <xf numFmtId="4" fontId="39" fillId="24" borderId="12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/>
      <protection/>
    </xf>
    <xf numFmtId="2" fontId="37" fillId="0" borderId="32" xfId="33" applyNumberFormat="1" applyFont="1" applyFill="1" applyBorder="1" applyAlignment="1">
      <alignment horizontal="justify" vertical="top"/>
      <protection/>
    </xf>
    <xf numFmtId="49" fontId="37" fillId="0" borderId="32" xfId="33" applyNumberFormat="1" applyFont="1" applyFill="1" applyBorder="1" applyAlignment="1">
      <alignment horizontal="center" vertical="top" wrapText="1"/>
      <protection/>
    </xf>
    <xf numFmtId="4" fontId="37" fillId="24" borderId="32" xfId="33" applyNumberFormat="1" applyFont="1" applyFill="1" applyBorder="1" applyAlignment="1">
      <alignment horizontal="center" vertical="top" wrapText="1"/>
      <protection/>
    </xf>
    <xf numFmtId="2" fontId="37" fillId="0" borderId="12" xfId="33" applyNumberFormat="1" applyFont="1" applyFill="1" applyBorder="1" applyAlignment="1">
      <alignment horizontal="justify" vertical="top"/>
      <protection/>
    </xf>
    <xf numFmtId="0" fontId="63" fillId="0" borderId="12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center" vertical="top"/>
    </xf>
    <xf numFmtId="0" fontId="27" fillId="0" borderId="32" xfId="33" applyFont="1" applyBorder="1" applyAlignment="1">
      <alignment vertical="top" wrapText="1"/>
      <protection/>
    </xf>
    <xf numFmtId="49" fontId="23" fillId="0" borderId="32" xfId="33" applyNumberFormat="1" applyFont="1" applyFill="1" applyBorder="1" applyAlignment="1">
      <alignment horizontal="center" vertical="top"/>
      <protection/>
    </xf>
    <xf numFmtId="4" fontId="23" fillId="0" borderId="32" xfId="33" applyNumberFormat="1" applyFont="1" applyFill="1" applyBorder="1" applyAlignment="1">
      <alignment horizontal="center" vertical="top"/>
      <protection/>
    </xf>
    <xf numFmtId="49" fontId="23" fillId="0" borderId="28" xfId="0" applyNumberFormat="1" applyFont="1" applyBorder="1" applyAlignment="1">
      <alignment horizontal="center" vertical="top" wrapText="1"/>
    </xf>
    <xf numFmtId="2" fontId="23" fillId="0" borderId="12" xfId="33" applyNumberFormat="1" applyFont="1" applyFill="1" applyBorder="1" applyAlignment="1">
      <alignment horizontal="justify" vertical="top"/>
      <protection/>
    </xf>
    <xf numFmtId="0" fontId="27" fillId="0" borderId="12" xfId="33" applyFont="1" applyBorder="1" applyAlignment="1">
      <alignment vertical="top" wrapText="1"/>
      <protection/>
    </xf>
    <xf numFmtId="49" fontId="23" fillId="0" borderId="12" xfId="33" applyNumberFormat="1" applyFont="1" applyFill="1" applyBorder="1" applyAlignment="1">
      <alignment horizontal="center" vertical="top"/>
      <protection/>
    </xf>
    <xf numFmtId="0" fontId="74" fillId="0" borderId="12" xfId="0" applyFont="1" applyFill="1" applyBorder="1" applyAlignment="1">
      <alignment horizontal="justify" vertical="top" wrapText="1"/>
    </xf>
    <xf numFmtId="0" fontId="23" fillId="0" borderId="12" xfId="0" applyFont="1" applyFill="1" applyBorder="1" applyAlignment="1">
      <alignment horizontal="center" vertical="top"/>
    </xf>
    <xf numFmtId="4" fontId="23" fillId="24" borderId="12" xfId="33" applyNumberFormat="1" applyFont="1" applyFill="1" applyBorder="1" applyAlignment="1">
      <alignment horizontal="center" vertical="top" wrapText="1"/>
      <protection/>
    </xf>
    <xf numFmtId="2" fontId="23" fillId="0" borderId="33" xfId="33" applyNumberFormat="1" applyFont="1" applyFill="1" applyBorder="1" applyAlignment="1">
      <alignment horizontal="justify" vertical="top"/>
      <protection/>
    </xf>
    <xf numFmtId="49" fontId="23" fillId="0" borderId="34" xfId="33" applyNumberFormat="1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" fontId="30" fillId="0" borderId="35" xfId="0" applyNumberFormat="1" applyFont="1" applyBorder="1" applyAlignment="1">
      <alignment horizontal="center" vertical="top" wrapText="1"/>
    </xf>
    <xf numFmtId="1" fontId="30" fillId="0" borderId="36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37" xfId="0" applyNumberFormat="1" applyFont="1" applyBorder="1" applyAlignment="1">
      <alignment horizontal="center" vertical="top" wrapText="1"/>
    </xf>
    <xf numFmtId="4" fontId="30" fillId="0" borderId="28" xfId="0" applyNumberFormat="1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" fontId="27" fillId="0" borderId="37" xfId="0" applyNumberFormat="1" applyFont="1" applyBorder="1" applyAlignment="1">
      <alignment horizontal="center" vertical="top" wrapText="1"/>
    </xf>
    <xf numFmtId="4" fontId="27" fillId="0" borderId="28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4" fontId="30" fillId="0" borderId="12" xfId="0" applyNumberFormat="1" applyFont="1" applyBorder="1" applyAlignment="1">
      <alignment horizontal="center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2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0" fillId="0" borderId="15" xfId="0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" fontId="26" fillId="0" borderId="12" xfId="0" applyNumberFormat="1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69" fillId="25" borderId="31" xfId="0" applyFont="1" applyFill="1" applyBorder="1" applyAlignment="1">
      <alignment horizontal="left" vertical="top" wrapText="1"/>
    </xf>
    <xf numFmtId="0" fontId="69" fillId="25" borderId="30" xfId="0" applyFont="1" applyFill="1" applyBorder="1" applyAlignment="1">
      <alignment horizontal="left" vertical="top" wrapText="1"/>
    </xf>
    <xf numFmtId="0" fontId="27" fillId="0" borderId="43" xfId="0" applyFont="1" applyBorder="1" applyAlignment="1">
      <alignment horizontal="center" vertical="top" wrapText="1"/>
    </xf>
    <xf numFmtId="0" fontId="27" fillId="25" borderId="31" xfId="0" applyFont="1" applyFill="1" applyBorder="1" applyAlignment="1">
      <alignment horizontal="left" vertical="top" wrapText="1"/>
    </xf>
    <xf numFmtId="0" fontId="27" fillId="25" borderId="30" xfId="0" applyFont="1" applyFill="1" applyBorder="1" applyAlignment="1">
      <alignment horizontal="left" vertical="top" wrapText="1"/>
    </xf>
    <xf numFmtId="1" fontId="27" fillId="0" borderId="31" xfId="0" applyNumberFormat="1" applyFont="1" applyBorder="1" applyAlignment="1">
      <alignment horizontal="center" vertical="top" wrapText="1"/>
    </xf>
    <xf numFmtId="1" fontId="27" fillId="0" borderId="43" xfId="0" applyNumberFormat="1" applyFont="1" applyBorder="1" applyAlignment="1">
      <alignment horizontal="center" vertical="top" wrapText="1"/>
    </xf>
    <xf numFmtId="1" fontId="27" fillId="0" borderId="30" xfId="0" applyNumberFormat="1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30" fillId="0" borderId="12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0" xfId="0" applyFont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49" fontId="37" fillId="0" borderId="22" xfId="33" applyNumberFormat="1" applyFont="1" applyFill="1" applyBorder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9" fontId="37" fillId="0" borderId="53" xfId="33" applyNumberFormat="1" applyFont="1" applyFill="1" applyBorder="1" applyAlignment="1">
      <alignment horizontal="center" vertical="center" wrapText="1"/>
      <protection/>
    </xf>
    <xf numFmtId="49" fontId="37" fillId="0" borderId="54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40" fillId="0" borderId="32" xfId="33" applyFont="1" applyFill="1" applyBorder="1" applyAlignment="1">
      <alignment horizontal="center" vertical="center" wrapText="1"/>
      <protection/>
    </xf>
    <xf numFmtId="0" fontId="40" fillId="0" borderId="55" xfId="33" applyFont="1" applyFill="1" applyBorder="1" applyAlignment="1">
      <alignment horizontal="center" vertical="center" wrapText="1"/>
      <protection/>
    </xf>
    <xf numFmtId="49" fontId="40" fillId="0" borderId="32" xfId="33" applyNumberFormat="1" applyFont="1" applyFill="1" applyBorder="1" applyAlignment="1">
      <alignment horizontal="center" vertical="center" wrapText="1"/>
      <protection/>
    </xf>
    <xf numFmtId="49" fontId="40" fillId="0" borderId="55" xfId="33" applyNumberFormat="1" applyFont="1" applyFill="1" applyBorder="1" applyAlignment="1">
      <alignment horizontal="center" vertical="center" wrapText="1"/>
      <protection/>
    </xf>
    <xf numFmtId="0" fontId="32" fillId="0" borderId="0" xfId="0" applyNumberFormat="1" applyFont="1" applyAlignment="1">
      <alignment horizontal="right" vertical="top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" fontId="43" fillId="0" borderId="56" xfId="33" applyNumberFormat="1" applyFont="1" applyFill="1" applyBorder="1" applyAlignment="1">
      <alignment horizontal="center" vertical="center" wrapText="1"/>
      <protection/>
    </xf>
    <xf numFmtId="4" fontId="43" fillId="0" borderId="57" xfId="3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 wrapText="1"/>
    </xf>
    <xf numFmtId="49" fontId="43" fillId="0" borderId="58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/>
    </xf>
    <xf numFmtId="0" fontId="42" fillId="0" borderId="0" xfId="0" applyFont="1" applyAlignment="1">
      <alignment horizontal="right" vertical="top" wrapText="1"/>
    </xf>
    <xf numFmtId="0" fontId="42" fillId="0" borderId="0" xfId="0" applyFont="1" applyAlignment="1">
      <alignment horizontal="right" vertical="top"/>
    </xf>
    <xf numFmtId="0" fontId="68" fillId="0" borderId="0" xfId="0" applyFont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274" t="s">
        <v>444</v>
      </c>
      <c r="C1" s="274"/>
    </row>
    <row r="2" spans="1:3" ht="9" customHeight="1">
      <c r="A2" s="32"/>
      <c r="B2" s="32"/>
      <c r="C2" s="32"/>
    </row>
    <row r="3" spans="1:3" ht="74.25" customHeight="1">
      <c r="A3" s="275" t="s">
        <v>406</v>
      </c>
      <c r="B3" s="275"/>
      <c r="C3" s="275"/>
    </row>
    <row r="4" ht="7.5" customHeight="1" thickBot="1"/>
    <row r="5" spans="1:3" ht="85.5" customHeight="1" thickBot="1">
      <c r="A5" s="129" t="s">
        <v>254</v>
      </c>
      <c r="B5" s="130" t="s">
        <v>255</v>
      </c>
      <c r="C5" s="129" t="s">
        <v>404</v>
      </c>
    </row>
    <row r="6" spans="1:3" ht="79.5" customHeight="1" thickBot="1">
      <c r="A6" s="131" t="s">
        <v>256</v>
      </c>
      <c r="B6" s="131" t="s">
        <v>11</v>
      </c>
      <c r="C6" s="132">
        <v>100</v>
      </c>
    </row>
    <row r="7" spans="1:3" ht="79.5" customHeight="1" thickBot="1">
      <c r="A7" s="131" t="s">
        <v>257</v>
      </c>
      <c r="B7" s="131" t="s">
        <v>58</v>
      </c>
      <c r="C7" s="132">
        <v>100</v>
      </c>
    </row>
    <row r="8" spans="1:3" ht="95.25" customHeight="1" thickBot="1">
      <c r="A8" s="131" t="s">
        <v>258</v>
      </c>
      <c r="B8" s="133" t="s">
        <v>12</v>
      </c>
      <c r="C8" s="132">
        <v>100</v>
      </c>
    </row>
    <row r="9" spans="1:3" ht="57.75" customHeight="1" thickBot="1">
      <c r="A9" s="131" t="s">
        <v>259</v>
      </c>
      <c r="B9" s="133" t="s">
        <v>13</v>
      </c>
      <c r="C9" s="132">
        <v>100</v>
      </c>
    </row>
    <row r="10" spans="1:3" ht="39" customHeight="1" thickBot="1">
      <c r="A10" s="131" t="s">
        <v>260</v>
      </c>
      <c r="B10" s="133" t="s">
        <v>14</v>
      </c>
      <c r="C10" s="132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120" zoomScaleNormal="120" zoomScalePageLayoutView="0" workbookViewId="0" topLeftCell="A10">
      <selection activeCell="E13" sqref="E13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83" customWidth="1"/>
    <col min="4" max="4" width="5.28125" style="8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13.25" customHeight="1">
      <c r="D1" s="364" t="s">
        <v>463</v>
      </c>
      <c r="E1" s="364"/>
      <c r="F1" s="364"/>
      <c r="G1" s="364"/>
    </row>
    <row r="2" spans="4:7" ht="113.25" customHeight="1">
      <c r="D2" s="299" t="s">
        <v>462</v>
      </c>
      <c r="E2" s="299"/>
      <c r="F2" s="299"/>
      <c r="G2" s="299"/>
    </row>
    <row r="3" spans="1:7" ht="35.25" customHeight="1">
      <c r="A3" s="275" t="s">
        <v>417</v>
      </c>
      <c r="B3" s="275"/>
      <c r="C3" s="275"/>
      <c r="D3" s="275"/>
      <c r="E3" s="275"/>
      <c r="F3" s="275"/>
      <c r="G3" s="275"/>
    </row>
    <row r="4" ht="4.5" customHeight="1"/>
    <row r="5" spans="1:7" s="55" customFormat="1" ht="39.75" customHeight="1">
      <c r="A5" s="365" t="s">
        <v>78</v>
      </c>
      <c r="B5" s="365" t="s">
        <v>130</v>
      </c>
      <c r="C5" s="365" t="s">
        <v>134</v>
      </c>
      <c r="D5" s="365" t="s">
        <v>131</v>
      </c>
      <c r="E5" s="365" t="s">
        <v>79</v>
      </c>
      <c r="F5" s="365" t="s">
        <v>132</v>
      </c>
      <c r="G5" s="365" t="s">
        <v>133</v>
      </c>
    </row>
    <row r="6" spans="1:7" s="55" customFormat="1" ht="102" customHeight="1">
      <c r="A6" s="366"/>
      <c r="B6" s="366"/>
      <c r="C6" s="366"/>
      <c r="D6" s="366"/>
      <c r="E6" s="366"/>
      <c r="F6" s="366"/>
      <c r="G6" s="366"/>
    </row>
    <row r="7" spans="1:7" s="82" customFormat="1" ht="47.25">
      <c r="A7" s="250" t="s">
        <v>400</v>
      </c>
      <c r="B7" s="218" t="s">
        <v>184</v>
      </c>
      <c r="C7" s="218" t="s">
        <v>117</v>
      </c>
      <c r="D7" s="218" t="s">
        <v>117</v>
      </c>
      <c r="E7" s="218" t="s">
        <v>118</v>
      </c>
      <c r="F7" s="218" t="s">
        <v>119</v>
      </c>
      <c r="G7" s="219">
        <f>G38</f>
        <v>3957453.7399999993</v>
      </c>
    </row>
    <row r="8" spans="1:12" s="58" customFormat="1" ht="150" customHeight="1">
      <c r="A8" s="72" t="s">
        <v>185</v>
      </c>
      <c r="B8" s="220">
        <v>805</v>
      </c>
      <c r="C8" s="221" t="s">
        <v>120</v>
      </c>
      <c r="D8" s="221" t="s">
        <v>121</v>
      </c>
      <c r="E8" s="221" t="s">
        <v>351</v>
      </c>
      <c r="F8" s="222" t="s">
        <v>88</v>
      </c>
      <c r="G8" s="223">
        <v>555000</v>
      </c>
      <c r="L8" s="148"/>
    </row>
    <row r="9" spans="1:10" s="58" customFormat="1" ht="153" customHeight="1">
      <c r="A9" s="68" t="s">
        <v>187</v>
      </c>
      <c r="B9" s="220">
        <v>805</v>
      </c>
      <c r="C9" s="210" t="s">
        <v>120</v>
      </c>
      <c r="D9" s="210" t="s">
        <v>122</v>
      </c>
      <c r="E9" s="224" t="s">
        <v>276</v>
      </c>
      <c r="F9" s="224" t="s">
        <v>88</v>
      </c>
      <c r="G9" s="225">
        <v>697000</v>
      </c>
      <c r="I9" s="247"/>
      <c r="J9" s="148"/>
    </row>
    <row r="10" spans="1:10" s="55" customFormat="1" ht="94.5" customHeight="1">
      <c r="A10" s="68" t="s">
        <v>189</v>
      </c>
      <c r="B10" s="220">
        <v>805</v>
      </c>
      <c r="C10" s="210" t="s">
        <v>120</v>
      </c>
      <c r="D10" s="210" t="s">
        <v>122</v>
      </c>
      <c r="E10" s="224" t="s">
        <v>276</v>
      </c>
      <c r="F10" s="224" t="s">
        <v>84</v>
      </c>
      <c r="G10" s="225">
        <v>151190</v>
      </c>
      <c r="I10" s="62"/>
      <c r="J10" s="62"/>
    </row>
    <row r="11" spans="1:7" s="55" customFormat="1" ht="78.75" customHeight="1">
      <c r="A11" s="68" t="s">
        <v>206</v>
      </c>
      <c r="B11" s="220">
        <v>805</v>
      </c>
      <c r="C11" s="210" t="s">
        <v>120</v>
      </c>
      <c r="D11" s="210" t="s">
        <v>122</v>
      </c>
      <c r="E11" s="224" t="s">
        <v>276</v>
      </c>
      <c r="F11" s="224" t="s">
        <v>89</v>
      </c>
      <c r="G11" s="225">
        <v>3000</v>
      </c>
    </row>
    <row r="12" spans="1:7" s="55" customFormat="1" ht="78.75" customHeight="1">
      <c r="A12" s="68" t="s">
        <v>466</v>
      </c>
      <c r="B12" s="220">
        <v>805</v>
      </c>
      <c r="C12" s="210" t="s">
        <v>120</v>
      </c>
      <c r="D12" s="210" t="s">
        <v>468</v>
      </c>
      <c r="E12" s="224" t="s">
        <v>471</v>
      </c>
      <c r="F12" s="224" t="s">
        <v>467</v>
      </c>
      <c r="G12" s="225">
        <v>30460.2</v>
      </c>
    </row>
    <row r="13" spans="1:7" s="55" customFormat="1" ht="47.25">
      <c r="A13" s="68" t="s">
        <v>442</v>
      </c>
      <c r="B13" s="220">
        <v>805</v>
      </c>
      <c r="C13" s="210" t="s">
        <v>120</v>
      </c>
      <c r="D13" s="210" t="s">
        <v>116</v>
      </c>
      <c r="E13" s="224" t="s">
        <v>441</v>
      </c>
      <c r="F13" s="224" t="s">
        <v>89</v>
      </c>
      <c r="G13" s="225">
        <v>100000</v>
      </c>
    </row>
    <row r="14" spans="1:7" s="64" customFormat="1" ht="64.5" customHeight="1">
      <c r="A14" s="68" t="s">
        <v>190</v>
      </c>
      <c r="B14" s="220">
        <v>805</v>
      </c>
      <c r="C14" s="210" t="s">
        <v>120</v>
      </c>
      <c r="D14" s="210" t="s">
        <v>123</v>
      </c>
      <c r="E14" s="224" t="s">
        <v>286</v>
      </c>
      <c r="F14" s="224" t="s">
        <v>89</v>
      </c>
      <c r="G14" s="225">
        <v>20000</v>
      </c>
    </row>
    <row r="15" spans="1:7" s="55" customFormat="1" ht="157.5">
      <c r="A15" s="68" t="s">
        <v>191</v>
      </c>
      <c r="B15" s="262">
        <v>805</v>
      </c>
      <c r="C15" s="263" t="s">
        <v>120</v>
      </c>
      <c r="D15" s="263" t="s">
        <v>124</v>
      </c>
      <c r="E15" s="224" t="s">
        <v>358</v>
      </c>
      <c r="F15" s="210" t="s">
        <v>84</v>
      </c>
      <c r="G15" s="226">
        <v>20000</v>
      </c>
    </row>
    <row r="16" spans="1:7" s="55" customFormat="1" ht="81.75" customHeight="1">
      <c r="A16" s="272" t="s">
        <v>329</v>
      </c>
      <c r="B16" s="267">
        <v>805</v>
      </c>
      <c r="C16" s="268" t="s">
        <v>120</v>
      </c>
      <c r="D16" s="268" t="s">
        <v>124</v>
      </c>
      <c r="E16" s="273" t="s">
        <v>359</v>
      </c>
      <c r="F16" s="263" t="s">
        <v>84</v>
      </c>
      <c r="G16" s="264">
        <v>5000</v>
      </c>
    </row>
    <row r="17" spans="1:7" s="55" customFormat="1" ht="204.75">
      <c r="A17" s="266" t="s">
        <v>434</v>
      </c>
      <c r="B17" s="265" t="s">
        <v>184</v>
      </c>
      <c r="C17" s="265" t="s">
        <v>120</v>
      </c>
      <c r="D17" s="265" t="s">
        <v>124</v>
      </c>
      <c r="E17" s="270" t="s">
        <v>426</v>
      </c>
      <c r="F17" s="270">
        <v>200</v>
      </c>
      <c r="G17" s="271">
        <v>125.14</v>
      </c>
    </row>
    <row r="18" spans="1:7" s="55" customFormat="1" ht="299.25">
      <c r="A18" s="269" t="s">
        <v>435</v>
      </c>
      <c r="B18" s="265" t="s">
        <v>184</v>
      </c>
      <c r="C18" s="265" t="s">
        <v>120</v>
      </c>
      <c r="D18" s="265" t="s">
        <v>124</v>
      </c>
      <c r="E18" s="270" t="s">
        <v>427</v>
      </c>
      <c r="F18" s="270">
        <v>200</v>
      </c>
      <c r="G18" s="271">
        <v>526.87</v>
      </c>
    </row>
    <row r="19" spans="1:7" s="55" customFormat="1" ht="126">
      <c r="A19" s="269" t="s">
        <v>440</v>
      </c>
      <c r="B19" s="265" t="s">
        <v>184</v>
      </c>
      <c r="C19" s="265" t="s">
        <v>120</v>
      </c>
      <c r="D19" s="265" t="s">
        <v>124</v>
      </c>
      <c r="E19" s="270" t="s">
        <v>428</v>
      </c>
      <c r="F19" s="270">
        <v>200</v>
      </c>
      <c r="G19" s="271">
        <v>125.14</v>
      </c>
    </row>
    <row r="20" spans="1:7" s="55" customFormat="1" ht="157.5">
      <c r="A20" s="269" t="s">
        <v>439</v>
      </c>
      <c r="B20" s="265" t="s">
        <v>184</v>
      </c>
      <c r="C20" s="265" t="s">
        <v>120</v>
      </c>
      <c r="D20" s="265" t="s">
        <v>124</v>
      </c>
      <c r="E20" s="270" t="s">
        <v>432</v>
      </c>
      <c r="F20" s="270">
        <v>200</v>
      </c>
      <c r="G20" s="271">
        <v>125.14</v>
      </c>
    </row>
    <row r="21" spans="1:7" s="55" customFormat="1" ht="204.75">
      <c r="A21" s="269" t="s">
        <v>436</v>
      </c>
      <c r="B21" s="265" t="s">
        <v>184</v>
      </c>
      <c r="C21" s="265" t="s">
        <v>120</v>
      </c>
      <c r="D21" s="265" t="s">
        <v>124</v>
      </c>
      <c r="E21" s="270" t="s">
        <v>433</v>
      </c>
      <c r="F21" s="270">
        <v>200</v>
      </c>
      <c r="G21" s="271">
        <v>125.14</v>
      </c>
    </row>
    <row r="22" spans="1:7" s="55" customFormat="1" ht="189">
      <c r="A22" s="269" t="s">
        <v>437</v>
      </c>
      <c r="B22" s="265" t="s">
        <v>184</v>
      </c>
      <c r="C22" s="265" t="s">
        <v>120</v>
      </c>
      <c r="D22" s="265" t="s">
        <v>124</v>
      </c>
      <c r="E22" s="270" t="s">
        <v>431</v>
      </c>
      <c r="F22" s="270">
        <v>200</v>
      </c>
      <c r="G22" s="271">
        <v>125.14</v>
      </c>
    </row>
    <row r="23" spans="1:7" s="55" customFormat="1" ht="141.75">
      <c r="A23" s="269" t="s">
        <v>438</v>
      </c>
      <c r="B23" s="265" t="s">
        <v>184</v>
      </c>
      <c r="C23" s="265" t="s">
        <v>120</v>
      </c>
      <c r="D23" s="265" t="s">
        <v>124</v>
      </c>
      <c r="E23" s="270" t="s">
        <v>430</v>
      </c>
      <c r="F23" s="270">
        <v>200</v>
      </c>
      <c r="G23" s="271">
        <v>125.14</v>
      </c>
    </row>
    <row r="24" spans="1:7" s="55" customFormat="1" ht="70.5" customHeight="1">
      <c r="A24" s="68" t="s">
        <v>397</v>
      </c>
      <c r="B24" s="220">
        <v>805</v>
      </c>
      <c r="C24" s="210" t="s">
        <v>120</v>
      </c>
      <c r="D24" s="210" t="s">
        <v>124</v>
      </c>
      <c r="E24" s="224" t="s">
        <v>335</v>
      </c>
      <c r="F24" s="210" t="s">
        <v>84</v>
      </c>
      <c r="G24" s="226">
        <v>55000</v>
      </c>
    </row>
    <row r="25" spans="1:7" s="55" customFormat="1" ht="141" customHeight="1">
      <c r="A25" s="68" t="s">
        <v>304</v>
      </c>
      <c r="B25" s="220">
        <v>805</v>
      </c>
      <c r="C25" s="210" t="s">
        <v>121</v>
      </c>
      <c r="D25" s="210" t="s">
        <v>125</v>
      </c>
      <c r="E25" s="224" t="s">
        <v>287</v>
      </c>
      <c r="F25" s="224" t="s">
        <v>88</v>
      </c>
      <c r="G25" s="225">
        <v>81000</v>
      </c>
    </row>
    <row r="26" spans="1:7" s="55" customFormat="1" ht="80.25" customHeight="1">
      <c r="A26" s="68" t="s">
        <v>92</v>
      </c>
      <c r="B26" s="220">
        <v>805</v>
      </c>
      <c r="C26" s="210" t="s">
        <v>125</v>
      </c>
      <c r="D26" s="210" t="s">
        <v>126</v>
      </c>
      <c r="E26" s="224" t="s">
        <v>279</v>
      </c>
      <c r="F26" s="224" t="s">
        <v>84</v>
      </c>
      <c r="G26" s="225">
        <v>20000</v>
      </c>
    </row>
    <row r="27" spans="1:7" s="55" customFormat="1" ht="82.5" customHeight="1">
      <c r="A27" s="68" t="s">
        <v>95</v>
      </c>
      <c r="B27" s="220">
        <v>805</v>
      </c>
      <c r="C27" s="210" t="s">
        <v>122</v>
      </c>
      <c r="D27" s="210" t="s">
        <v>127</v>
      </c>
      <c r="E27" s="224" t="s">
        <v>342</v>
      </c>
      <c r="F27" s="224" t="s">
        <v>84</v>
      </c>
      <c r="G27" s="225">
        <v>1000</v>
      </c>
    </row>
    <row r="28" spans="1:7" s="55" customFormat="1" ht="61.5" customHeight="1">
      <c r="A28" s="68" t="s">
        <v>355</v>
      </c>
      <c r="B28" s="220">
        <v>805</v>
      </c>
      <c r="C28" s="210" t="s">
        <v>128</v>
      </c>
      <c r="D28" s="210" t="s">
        <v>121</v>
      </c>
      <c r="E28" s="224" t="s">
        <v>288</v>
      </c>
      <c r="F28" s="224" t="s">
        <v>84</v>
      </c>
      <c r="G28" s="225">
        <v>95011.83</v>
      </c>
    </row>
    <row r="29" spans="1:7" s="55" customFormat="1" ht="61.5" customHeight="1">
      <c r="A29" s="68" t="s">
        <v>83</v>
      </c>
      <c r="B29" s="220">
        <v>805</v>
      </c>
      <c r="C29" s="210" t="s">
        <v>128</v>
      </c>
      <c r="D29" s="210" t="s">
        <v>125</v>
      </c>
      <c r="E29" s="224" t="s">
        <v>283</v>
      </c>
      <c r="F29" s="224" t="s">
        <v>84</v>
      </c>
      <c r="G29" s="225">
        <v>286000</v>
      </c>
    </row>
    <row r="30" spans="1:12" s="55" customFormat="1" ht="54" customHeight="1">
      <c r="A30" s="246" t="s">
        <v>356</v>
      </c>
      <c r="B30" s="220">
        <v>805</v>
      </c>
      <c r="C30" s="210" t="s">
        <v>128</v>
      </c>
      <c r="D30" s="210" t="s">
        <v>125</v>
      </c>
      <c r="E30" s="224" t="s">
        <v>357</v>
      </c>
      <c r="F30" s="224" t="s">
        <v>84</v>
      </c>
      <c r="G30" s="225">
        <v>5000</v>
      </c>
      <c r="J30" s="62"/>
      <c r="L30" s="62"/>
    </row>
    <row r="31" spans="1:7" s="55" customFormat="1" ht="99.75" customHeight="1">
      <c r="A31" s="68" t="s">
        <v>193</v>
      </c>
      <c r="B31" s="220">
        <v>805</v>
      </c>
      <c r="C31" s="210" t="s">
        <v>116</v>
      </c>
      <c r="D31" s="210" t="s">
        <v>116</v>
      </c>
      <c r="E31" s="224" t="s">
        <v>345</v>
      </c>
      <c r="F31" s="224" t="s">
        <v>84</v>
      </c>
      <c r="G31" s="225">
        <v>1000</v>
      </c>
    </row>
    <row r="32" spans="1:15" s="55" customFormat="1" ht="108.75" customHeight="1">
      <c r="A32" s="88" t="s">
        <v>194</v>
      </c>
      <c r="B32" s="220">
        <v>805</v>
      </c>
      <c r="C32" s="224" t="s">
        <v>129</v>
      </c>
      <c r="D32" s="224" t="s">
        <v>120</v>
      </c>
      <c r="E32" s="224" t="s">
        <v>285</v>
      </c>
      <c r="F32" s="224" t="s">
        <v>88</v>
      </c>
      <c r="G32" s="225">
        <v>775000</v>
      </c>
      <c r="I32" s="62"/>
      <c r="K32" s="62"/>
      <c r="O32" s="62"/>
    </row>
    <row r="33" spans="1:15" s="55" customFormat="1" ht="83.25" customHeight="1">
      <c r="A33" s="68" t="s">
        <v>181</v>
      </c>
      <c r="B33" s="220">
        <v>805</v>
      </c>
      <c r="C33" s="210" t="s">
        <v>129</v>
      </c>
      <c r="D33" s="210" t="s">
        <v>120</v>
      </c>
      <c r="E33" s="224" t="s">
        <v>285</v>
      </c>
      <c r="F33" s="224" t="s">
        <v>84</v>
      </c>
      <c r="G33" s="225">
        <v>701000</v>
      </c>
      <c r="O33" s="62"/>
    </row>
    <row r="34" spans="1:7" s="55" customFormat="1" ht="88.5" customHeight="1">
      <c r="A34" s="246" t="s">
        <v>265</v>
      </c>
      <c r="B34" s="220">
        <v>805</v>
      </c>
      <c r="C34" s="210" t="s">
        <v>129</v>
      </c>
      <c r="D34" s="210" t="s">
        <v>120</v>
      </c>
      <c r="E34" s="224" t="s">
        <v>285</v>
      </c>
      <c r="F34" s="224" t="s">
        <v>89</v>
      </c>
      <c r="G34" s="225">
        <v>2000</v>
      </c>
    </row>
    <row r="35" spans="1:12" s="55" customFormat="1" ht="194.25" customHeight="1">
      <c r="A35" s="231" t="s">
        <v>333</v>
      </c>
      <c r="B35" s="220">
        <v>805</v>
      </c>
      <c r="C35" s="210" t="s">
        <v>129</v>
      </c>
      <c r="D35" s="210" t="s">
        <v>120</v>
      </c>
      <c r="E35" s="224" t="s">
        <v>331</v>
      </c>
      <c r="F35" s="224" t="s">
        <v>88</v>
      </c>
      <c r="G35" s="225">
        <v>16000</v>
      </c>
      <c r="L35" s="62"/>
    </row>
    <row r="36" spans="1:7" s="64" customFormat="1" ht="78.75" customHeight="1">
      <c r="A36" s="231" t="s">
        <v>333</v>
      </c>
      <c r="B36" s="220">
        <v>805</v>
      </c>
      <c r="C36" s="210" t="s">
        <v>129</v>
      </c>
      <c r="D36" s="210" t="s">
        <v>120</v>
      </c>
      <c r="E36" s="224" t="s">
        <v>332</v>
      </c>
      <c r="F36" s="224" t="s">
        <v>84</v>
      </c>
      <c r="G36" s="225">
        <v>221494</v>
      </c>
    </row>
    <row r="37" spans="1:7" ht="78.75">
      <c r="A37" s="68" t="s">
        <v>114</v>
      </c>
      <c r="B37" s="220">
        <v>805</v>
      </c>
      <c r="C37" s="210" t="s">
        <v>126</v>
      </c>
      <c r="D37" s="210" t="s">
        <v>120</v>
      </c>
      <c r="E37" s="224" t="s">
        <v>360</v>
      </c>
      <c r="F37" s="224" t="s">
        <v>106</v>
      </c>
      <c r="G37" s="225">
        <v>115020</v>
      </c>
    </row>
    <row r="38" spans="1:7" ht="15.75">
      <c r="A38" s="77" t="s">
        <v>107</v>
      </c>
      <c r="B38" s="77"/>
      <c r="C38" s="85"/>
      <c r="D38" s="85"/>
      <c r="E38" s="71"/>
      <c r="F38" s="71"/>
      <c r="G38" s="67">
        <f>SUM(G8:G37)</f>
        <v>3957453.7399999993</v>
      </c>
    </row>
  </sheetData>
  <sheetProtection/>
  <mergeCells count="10">
    <mergeCell ref="D1:G1"/>
    <mergeCell ref="D2:G2"/>
    <mergeCell ref="A3:G3"/>
    <mergeCell ref="G5:G6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9">
      <selection activeCell="H25" sqref="H2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3" customWidth="1"/>
    <col min="4" max="4" width="4.8515625" style="83" customWidth="1"/>
    <col min="5" max="5" width="16.85156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47" customHeight="1">
      <c r="E1" s="359" t="s">
        <v>451</v>
      </c>
      <c r="F1" s="359"/>
      <c r="G1" s="359"/>
      <c r="H1" s="359"/>
    </row>
    <row r="2" spans="1:8" ht="39.75" customHeight="1">
      <c r="A2" s="275" t="s">
        <v>418</v>
      </c>
      <c r="B2" s="275"/>
      <c r="C2" s="275"/>
      <c r="D2" s="275"/>
      <c r="E2" s="275"/>
      <c r="F2" s="275"/>
      <c r="G2" s="275"/>
      <c r="H2" s="275"/>
    </row>
    <row r="3" ht="4.5" customHeight="1"/>
    <row r="4" spans="1:8" s="55" customFormat="1" ht="39.75" customHeight="1">
      <c r="A4" s="367" t="s">
        <v>78</v>
      </c>
      <c r="B4" s="367" t="s">
        <v>130</v>
      </c>
      <c r="C4" s="367" t="s">
        <v>134</v>
      </c>
      <c r="D4" s="367" t="s">
        <v>131</v>
      </c>
      <c r="E4" s="367" t="s">
        <v>79</v>
      </c>
      <c r="F4" s="367" t="s">
        <v>132</v>
      </c>
      <c r="G4" s="367" t="s">
        <v>419</v>
      </c>
      <c r="H4" s="369" t="s">
        <v>420</v>
      </c>
    </row>
    <row r="5" spans="1:8" s="55" customFormat="1" ht="102" customHeight="1">
      <c r="A5" s="368"/>
      <c r="B5" s="368"/>
      <c r="C5" s="368"/>
      <c r="D5" s="368"/>
      <c r="E5" s="368"/>
      <c r="F5" s="368"/>
      <c r="G5" s="368"/>
      <c r="H5" s="370"/>
    </row>
    <row r="6" spans="1:8" s="82" customFormat="1" ht="63">
      <c r="A6" s="250" t="s">
        <v>400</v>
      </c>
      <c r="B6" s="218" t="s">
        <v>184</v>
      </c>
      <c r="C6" s="218" t="s">
        <v>117</v>
      </c>
      <c r="D6" s="218" t="s">
        <v>117</v>
      </c>
      <c r="E6" s="218" t="s">
        <v>118</v>
      </c>
      <c r="F6" s="218" t="s">
        <v>119</v>
      </c>
      <c r="G6" s="219">
        <f>G25</f>
        <v>2994325</v>
      </c>
      <c r="H6" s="219">
        <f>H25</f>
        <v>2776015</v>
      </c>
    </row>
    <row r="7" spans="1:8" s="58" customFormat="1" ht="158.25">
      <c r="A7" s="72" t="s">
        <v>185</v>
      </c>
      <c r="B7" s="220">
        <v>805</v>
      </c>
      <c r="C7" s="221" t="s">
        <v>120</v>
      </c>
      <c r="D7" s="221" t="s">
        <v>121</v>
      </c>
      <c r="E7" s="221" t="s">
        <v>351</v>
      </c>
      <c r="F7" s="222" t="s">
        <v>88</v>
      </c>
      <c r="G7" s="223">
        <v>500000</v>
      </c>
      <c r="H7" s="223">
        <v>450000</v>
      </c>
    </row>
    <row r="8" spans="1:8" s="58" customFormat="1" ht="143.25" customHeight="1">
      <c r="A8" s="68" t="s">
        <v>187</v>
      </c>
      <c r="B8" s="220">
        <v>805</v>
      </c>
      <c r="C8" s="210" t="s">
        <v>120</v>
      </c>
      <c r="D8" s="210" t="s">
        <v>122</v>
      </c>
      <c r="E8" s="224" t="s">
        <v>276</v>
      </c>
      <c r="F8" s="224" t="s">
        <v>88</v>
      </c>
      <c r="G8" s="225">
        <v>654800</v>
      </c>
      <c r="H8" s="225">
        <v>630000</v>
      </c>
    </row>
    <row r="9" spans="1:8" s="55" customFormat="1" ht="94.5" customHeight="1">
      <c r="A9" s="68" t="s">
        <v>189</v>
      </c>
      <c r="B9" s="220">
        <v>805</v>
      </c>
      <c r="C9" s="210" t="s">
        <v>120</v>
      </c>
      <c r="D9" s="210" t="s">
        <v>122</v>
      </c>
      <c r="E9" s="224" t="s">
        <v>276</v>
      </c>
      <c r="F9" s="224" t="s">
        <v>84</v>
      </c>
      <c r="G9" s="225">
        <v>0</v>
      </c>
      <c r="H9" s="225">
        <v>22465</v>
      </c>
    </row>
    <row r="10" spans="1:8" s="55" customFormat="1" ht="78.75">
      <c r="A10" s="68" t="s">
        <v>206</v>
      </c>
      <c r="B10" s="220">
        <v>805</v>
      </c>
      <c r="C10" s="210" t="s">
        <v>120</v>
      </c>
      <c r="D10" s="210" t="s">
        <v>122</v>
      </c>
      <c r="E10" s="224" t="s">
        <v>276</v>
      </c>
      <c r="F10" s="224" t="s">
        <v>89</v>
      </c>
      <c r="G10" s="225">
        <v>0</v>
      </c>
      <c r="H10" s="225">
        <v>500</v>
      </c>
    </row>
    <row r="11" spans="1:8" s="64" customFormat="1" ht="50.25" customHeight="1">
      <c r="A11" s="68" t="s">
        <v>190</v>
      </c>
      <c r="B11" s="220">
        <v>805</v>
      </c>
      <c r="C11" s="210" t="s">
        <v>120</v>
      </c>
      <c r="D11" s="210" t="s">
        <v>123</v>
      </c>
      <c r="E11" s="224" t="s">
        <v>286</v>
      </c>
      <c r="F11" s="224" t="s">
        <v>89</v>
      </c>
      <c r="G11" s="225">
        <v>20000</v>
      </c>
      <c r="H11" s="225">
        <v>20000</v>
      </c>
    </row>
    <row r="12" spans="1:8" s="55" customFormat="1" ht="116.25" customHeight="1">
      <c r="A12" s="68" t="s">
        <v>191</v>
      </c>
      <c r="B12" s="220">
        <v>805</v>
      </c>
      <c r="C12" s="210" t="s">
        <v>120</v>
      </c>
      <c r="D12" s="210" t="s">
        <v>124</v>
      </c>
      <c r="E12" s="224" t="s">
        <v>358</v>
      </c>
      <c r="F12" s="210" t="s">
        <v>84</v>
      </c>
      <c r="G12" s="226">
        <v>1000</v>
      </c>
      <c r="H12" s="226">
        <v>20000</v>
      </c>
    </row>
    <row r="13" spans="1:9" s="55" customFormat="1" ht="81.75" customHeight="1">
      <c r="A13" s="68" t="s">
        <v>329</v>
      </c>
      <c r="B13" s="220">
        <v>805</v>
      </c>
      <c r="C13" s="210" t="s">
        <v>120</v>
      </c>
      <c r="D13" s="210" t="s">
        <v>124</v>
      </c>
      <c r="E13" s="224" t="s">
        <v>359</v>
      </c>
      <c r="F13" s="210" t="s">
        <v>84</v>
      </c>
      <c r="G13" s="226">
        <v>5000</v>
      </c>
      <c r="H13" s="226">
        <v>10000</v>
      </c>
      <c r="I13" s="62"/>
    </row>
    <row r="14" spans="1:8" s="55" customFormat="1" ht="64.5" customHeight="1">
      <c r="A14" s="68" t="s">
        <v>304</v>
      </c>
      <c r="B14" s="220">
        <v>805</v>
      </c>
      <c r="C14" s="210" t="s">
        <v>121</v>
      </c>
      <c r="D14" s="210" t="s">
        <v>125</v>
      </c>
      <c r="E14" s="224" t="s">
        <v>287</v>
      </c>
      <c r="F14" s="224" t="s">
        <v>88</v>
      </c>
      <c r="G14" s="225">
        <v>82000</v>
      </c>
      <c r="H14" s="225">
        <v>85900</v>
      </c>
    </row>
    <row r="15" spans="1:8" s="55" customFormat="1" ht="92.25" customHeight="1">
      <c r="A15" s="68" t="s">
        <v>92</v>
      </c>
      <c r="B15" s="220">
        <v>805</v>
      </c>
      <c r="C15" s="210" t="s">
        <v>125</v>
      </c>
      <c r="D15" s="210" t="s">
        <v>126</v>
      </c>
      <c r="E15" s="224" t="s">
        <v>279</v>
      </c>
      <c r="F15" s="224" t="s">
        <v>84</v>
      </c>
      <c r="G15" s="225">
        <v>25000</v>
      </c>
      <c r="H15" s="225">
        <v>20000</v>
      </c>
    </row>
    <row r="16" spans="1:8" s="55" customFormat="1" ht="92.25" customHeight="1">
      <c r="A16" s="68" t="s">
        <v>95</v>
      </c>
      <c r="B16" s="220">
        <v>805</v>
      </c>
      <c r="C16" s="210" t="s">
        <v>122</v>
      </c>
      <c r="D16" s="210" t="s">
        <v>127</v>
      </c>
      <c r="E16" s="224" t="s">
        <v>342</v>
      </c>
      <c r="F16" s="224" t="s">
        <v>84</v>
      </c>
      <c r="G16" s="225">
        <v>1000</v>
      </c>
      <c r="H16" s="225">
        <v>1000</v>
      </c>
    </row>
    <row r="17" spans="1:8" s="55" customFormat="1" ht="94.5" customHeight="1">
      <c r="A17" s="68" t="s">
        <v>83</v>
      </c>
      <c r="B17" s="220">
        <v>805</v>
      </c>
      <c r="C17" s="210" t="s">
        <v>128</v>
      </c>
      <c r="D17" s="210" t="s">
        <v>125</v>
      </c>
      <c r="E17" s="224" t="s">
        <v>283</v>
      </c>
      <c r="F17" s="224" t="s">
        <v>84</v>
      </c>
      <c r="G17" s="225">
        <v>255000</v>
      </c>
      <c r="H17" s="225">
        <v>260000</v>
      </c>
    </row>
    <row r="18" spans="1:8" s="55" customFormat="1" ht="63">
      <c r="A18" s="246" t="s">
        <v>356</v>
      </c>
      <c r="B18" s="220">
        <v>805</v>
      </c>
      <c r="C18" s="210" t="s">
        <v>128</v>
      </c>
      <c r="D18" s="210" t="s">
        <v>125</v>
      </c>
      <c r="E18" s="224" t="s">
        <v>357</v>
      </c>
      <c r="F18" s="224" t="s">
        <v>84</v>
      </c>
      <c r="G18" s="225">
        <v>5000</v>
      </c>
      <c r="H18" s="225">
        <v>5000</v>
      </c>
    </row>
    <row r="19" spans="1:8" s="55" customFormat="1" ht="96.75" customHeight="1">
      <c r="A19" s="68" t="s">
        <v>193</v>
      </c>
      <c r="B19" s="220">
        <v>805</v>
      </c>
      <c r="C19" s="210" t="s">
        <v>116</v>
      </c>
      <c r="D19" s="210" t="s">
        <v>116</v>
      </c>
      <c r="E19" s="224" t="s">
        <v>280</v>
      </c>
      <c r="F19" s="224" t="s">
        <v>84</v>
      </c>
      <c r="G19" s="225">
        <v>1000</v>
      </c>
      <c r="H19" s="225">
        <v>1000</v>
      </c>
    </row>
    <row r="20" spans="1:8" s="55" customFormat="1" ht="173.25">
      <c r="A20" s="88" t="s">
        <v>194</v>
      </c>
      <c r="B20" s="220">
        <v>805</v>
      </c>
      <c r="C20" s="224" t="s">
        <v>129</v>
      </c>
      <c r="D20" s="224" t="s">
        <v>120</v>
      </c>
      <c r="E20" s="224" t="s">
        <v>285</v>
      </c>
      <c r="F20" s="224" t="s">
        <v>88</v>
      </c>
      <c r="G20" s="225">
        <v>700000</v>
      </c>
      <c r="H20" s="225">
        <v>650000</v>
      </c>
    </row>
    <row r="21" spans="1:8" s="55" customFormat="1" ht="110.25">
      <c r="A21" s="68" t="s">
        <v>181</v>
      </c>
      <c r="B21" s="220">
        <v>805</v>
      </c>
      <c r="C21" s="210" t="s">
        <v>129</v>
      </c>
      <c r="D21" s="210" t="s">
        <v>120</v>
      </c>
      <c r="E21" s="224" t="s">
        <v>285</v>
      </c>
      <c r="F21" s="224" t="s">
        <v>84</v>
      </c>
      <c r="G21" s="225">
        <v>611505</v>
      </c>
      <c r="H21" s="225">
        <v>467130</v>
      </c>
    </row>
    <row r="22" spans="1:8" ht="78.75">
      <c r="A22" s="246" t="s">
        <v>265</v>
      </c>
      <c r="B22" s="220">
        <v>805</v>
      </c>
      <c r="C22" s="210" t="s">
        <v>129</v>
      </c>
      <c r="D22" s="210" t="s">
        <v>120</v>
      </c>
      <c r="E22" s="224" t="s">
        <v>285</v>
      </c>
      <c r="F22" s="224" t="s">
        <v>89</v>
      </c>
      <c r="G22" s="225">
        <v>2000</v>
      </c>
      <c r="H22" s="225">
        <v>2000</v>
      </c>
    </row>
    <row r="23" spans="1:8" ht="236.25">
      <c r="A23" s="231" t="s">
        <v>333</v>
      </c>
      <c r="B23" s="220">
        <v>805</v>
      </c>
      <c r="C23" s="210" t="s">
        <v>129</v>
      </c>
      <c r="D23" s="210" t="s">
        <v>120</v>
      </c>
      <c r="E23" s="224" t="s">
        <v>331</v>
      </c>
      <c r="F23" s="224" t="s">
        <v>88</v>
      </c>
      <c r="G23" s="225">
        <v>16000</v>
      </c>
      <c r="H23" s="225">
        <v>16000</v>
      </c>
    </row>
    <row r="24" spans="1:8" ht="78.75">
      <c r="A24" s="68" t="s">
        <v>114</v>
      </c>
      <c r="B24" s="220">
        <v>805</v>
      </c>
      <c r="C24" s="210" t="s">
        <v>126</v>
      </c>
      <c r="D24" s="210" t="s">
        <v>120</v>
      </c>
      <c r="E24" s="224" t="s">
        <v>360</v>
      </c>
      <c r="F24" s="224" t="s">
        <v>106</v>
      </c>
      <c r="G24" s="225">
        <v>115020</v>
      </c>
      <c r="H24" s="225">
        <v>115020</v>
      </c>
    </row>
    <row r="25" spans="1:8" ht="15.75">
      <c r="A25" s="77" t="s">
        <v>107</v>
      </c>
      <c r="B25" s="77"/>
      <c r="C25" s="85"/>
      <c r="D25" s="85"/>
      <c r="E25" s="71"/>
      <c r="F25" s="71"/>
      <c r="G25" s="67">
        <f>SUM(G7:G24)</f>
        <v>2994325</v>
      </c>
      <c r="H25" s="67">
        <f>SUM(H7:H24)</f>
        <v>2776015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3" customWidth="1"/>
    <col min="4" max="4" width="4.8515625" style="8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71" t="s">
        <v>268</v>
      </c>
      <c r="F1" s="371"/>
      <c r="G1" s="371"/>
      <c r="H1" s="371"/>
    </row>
    <row r="2" spans="1:8" ht="39.75" customHeight="1">
      <c r="A2" s="275" t="s">
        <v>202</v>
      </c>
      <c r="B2" s="275"/>
      <c r="C2" s="275"/>
      <c r="D2" s="275"/>
      <c r="E2" s="275"/>
      <c r="F2" s="275"/>
      <c r="G2" s="275"/>
      <c r="H2" s="275"/>
    </row>
    <row r="3" ht="4.5" customHeight="1"/>
    <row r="4" spans="1:8" s="55" customFormat="1" ht="39.75" customHeight="1">
      <c r="A4" s="367" t="s">
        <v>78</v>
      </c>
      <c r="B4" s="367" t="s">
        <v>130</v>
      </c>
      <c r="C4" s="367" t="s">
        <v>134</v>
      </c>
      <c r="D4" s="367" t="s">
        <v>131</v>
      </c>
      <c r="E4" s="367" t="s">
        <v>79</v>
      </c>
      <c r="F4" s="367" t="s">
        <v>253</v>
      </c>
      <c r="G4" s="367" t="s">
        <v>203</v>
      </c>
      <c r="H4" s="369" t="s">
        <v>252</v>
      </c>
    </row>
    <row r="5" spans="1:8" s="55" customFormat="1" ht="102" customHeight="1">
      <c r="A5" s="368"/>
      <c r="B5" s="372"/>
      <c r="C5" s="368"/>
      <c r="D5" s="368"/>
      <c r="E5" s="368"/>
      <c r="F5" s="368"/>
      <c r="G5" s="368"/>
      <c r="H5" s="370"/>
    </row>
    <row r="6" spans="1:8" s="82" customFormat="1" ht="47.25">
      <c r="A6" s="84" t="s">
        <v>183</v>
      </c>
      <c r="B6" s="85" t="s">
        <v>184</v>
      </c>
      <c r="C6" s="85" t="s">
        <v>117</v>
      </c>
      <c r="D6" s="85" t="s">
        <v>117</v>
      </c>
      <c r="E6" s="85" t="s">
        <v>118</v>
      </c>
      <c r="F6" s="85" t="s">
        <v>119</v>
      </c>
      <c r="G6" s="86">
        <f>SUM(G7:G25)</f>
        <v>3152760</v>
      </c>
      <c r="H6" s="86">
        <f>SUM(H7:H25)</f>
        <v>4266982</v>
      </c>
    </row>
    <row r="7" spans="1:8" s="58" customFormat="1" ht="158.25">
      <c r="A7" s="72" t="s">
        <v>185</v>
      </c>
      <c r="B7" s="72">
        <v>805</v>
      </c>
      <c r="C7" s="87" t="s">
        <v>120</v>
      </c>
      <c r="D7" s="87" t="s">
        <v>121</v>
      </c>
      <c r="E7" s="73" t="s">
        <v>186</v>
      </c>
      <c r="F7" s="73" t="s">
        <v>88</v>
      </c>
      <c r="G7" s="76">
        <v>469000</v>
      </c>
      <c r="H7" s="76">
        <v>469000</v>
      </c>
    </row>
    <row r="8" spans="1:8" s="58" customFormat="1" ht="157.5">
      <c r="A8" s="68" t="s">
        <v>204</v>
      </c>
      <c r="B8" s="72">
        <v>805</v>
      </c>
      <c r="C8" s="75" t="s">
        <v>120</v>
      </c>
      <c r="D8" s="75" t="s">
        <v>122</v>
      </c>
      <c r="E8" s="69" t="s">
        <v>188</v>
      </c>
      <c r="F8" s="69" t="s">
        <v>88</v>
      </c>
      <c r="G8" s="70">
        <v>672100</v>
      </c>
      <c r="H8" s="76">
        <v>672100</v>
      </c>
    </row>
    <row r="9" spans="1:8" s="55" customFormat="1" ht="94.5" customHeight="1">
      <c r="A9" s="68" t="s">
        <v>189</v>
      </c>
      <c r="B9" s="72">
        <v>805</v>
      </c>
      <c r="C9" s="75" t="s">
        <v>120</v>
      </c>
      <c r="D9" s="75" t="s">
        <v>122</v>
      </c>
      <c r="E9" s="69" t="s">
        <v>188</v>
      </c>
      <c r="F9" s="69" t="s">
        <v>84</v>
      </c>
      <c r="G9" s="70">
        <v>119769</v>
      </c>
      <c r="H9" s="74">
        <v>86031</v>
      </c>
    </row>
    <row r="10" spans="1:8" s="55" customFormat="1" ht="64.5" customHeight="1">
      <c r="A10" s="68" t="s">
        <v>190</v>
      </c>
      <c r="B10" s="72">
        <v>805</v>
      </c>
      <c r="C10" s="75" t="s">
        <v>120</v>
      </c>
      <c r="D10" s="75" t="s">
        <v>123</v>
      </c>
      <c r="E10" s="69" t="s">
        <v>99</v>
      </c>
      <c r="F10" s="69" t="s">
        <v>89</v>
      </c>
      <c r="G10" s="70">
        <v>20000</v>
      </c>
      <c r="H10" s="70">
        <v>20000</v>
      </c>
    </row>
    <row r="11" spans="1:8" s="64" customFormat="1" ht="50.25" customHeight="1">
      <c r="A11" s="68" t="s">
        <v>111</v>
      </c>
      <c r="B11" s="72">
        <v>805</v>
      </c>
      <c r="C11" s="75" t="s">
        <v>121</v>
      </c>
      <c r="D11" s="75" t="s">
        <v>125</v>
      </c>
      <c r="E11" s="69" t="s">
        <v>100</v>
      </c>
      <c r="F11" s="69" t="s">
        <v>88</v>
      </c>
      <c r="G11" s="70">
        <v>60200</v>
      </c>
      <c r="H11" s="70">
        <v>62400</v>
      </c>
    </row>
    <row r="12" spans="1:8" s="55" customFormat="1" ht="96" customHeight="1">
      <c r="A12" s="68" t="s">
        <v>101</v>
      </c>
      <c r="B12" s="72">
        <v>805</v>
      </c>
      <c r="C12" s="75" t="s">
        <v>121</v>
      </c>
      <c r="D12" s="75" t="s">
        <v>125</v>
      </c>
      <c r="E12" s="69" t="s">
        <v>100</v>
      </c>
      <c r="F12" s="69" t="s">
        <v>84</v>
      </c>
      <c r="G12" s="70">
        <v>1000</v>
      </c>
      <c r="H12" s="70">
        <v>1000</v>
      </c>
    </row>
    <row r="13" spans="1:8" s="55" customFormat="1" ht="120" customHeight="1">
      <c r="A13" s="68" t="s">
        <v>201</v>
      </c>
      <c r="B13" s="72">
        <v>805</v>
      </c>
      <c r="C13" s="75" t="s">
        <v>125</v>
      </c>
      <c r="D13" s="75" t="s">
        <v>126</v>
      </c>
      <c r="E13" s="69" t="s">
        <v>192</v>
      </c>
      <c r="F13" s="69" t="s">
        <v>84</v>
      </c>
      <c r="G13" s="70">
        <v>25000</v>
      </c>
      <c r="H13" s="70">
        <v>10000</v>
      </c>
    </row>
    <row r="14" spans="1:8" s="58" customFormat="1" ht="80.25" customHeight="1">
      <c r="A14" s="68" t="s">
        <v>95</v>
      </c>
      <c r="B14" s="72">
        <v>805</v>
      </c>
      <c r="C14" s="75" t="s">
        <v>122</v>
      </c>
      <c r="D14" s="75" t="s">
        <v>127</v>
      </c>
      <c r="E14" s="69" t="s">
        <v>96</v>
      </c>
      <c r="F14" s="69" t="s">
        <v>84</v>
      </c>
      <c r="G14" s="70">
        <v>0</v>
      </c>
      <c r="H14" s="70">
        <v>0</v>
      </c>
    </row>
    <row r="15" spans="1:8" s="55" customFormat="1" ht="108.75" customHeight="1">
      <c r="A15" s="68" t="s">
        <v>103</v>
      </c>
      <c r="B15" s="72">
        <v>805</v>
      </c>
      <c r="C15" s="75" t="s">
        <v>128</v>
      </c>
      <c r="D15" s="75" t="s">
        <v>121</v>
      </c>
      <c r="E15" s="69" t="s">
        <v>104</v>
      </c>
      <c r="F15" s="69" t="s">
        <v>84</v>
      </c>
      <c r="G15" s="76">
        <v>0</v>
      </c>
      <c r="H15" s="76">
        <v>0</v>
      </c>
    </row>
    <row r="16" spans="1:9" s="55" customFormat="1" ht="81.75" customHeight="1">
      <c r="A16" s="68" t="s">
        <v>83</v>
      </c>
      <c r="B16" s="72">
        <v>805</v>
      </c>
      <c r="C16" s="75" t="s">
        <v>128</v>
      </c>
      <c r="D16" s="75" t="s">
        <v>125</v>
      </c>
      <c r="E16" s="69" t="s">
        <v>178</v>
      </c>
      <c r="F16" s="69" t="s">
        <v>84</v>
      </c>
      <c r="G16" s="70">
        <v>220000</v>
      </c>
      <c r="H16" s="70">
        <v>195000</v>
      </c>
      <c r="I16" s="62"/>
    </row>
    <row r="17" spans="1:8" s="55" customFormat="1" ht="79.5" customHeight="1">
      <c r="A17" s="68" t="s">
        <v>85</v>
      </c>
      <c r="B17" s="72">
        <v>805</v>
      </c>
      <c r="C17" s="75" t="s">
        <v>128</v>
      </c>
      <c r="D17" s="75" t="s">
        <v>125</v>
      </c>
      <c r="E17" s="69" t="s">
        <v>86</v>
      </c>
      <c r="F17" s="69" t="s">
        <v>84</v>
      </c>
      <c r="G17" s="76">
        <v>10000</v>
      </c>
      <c r="H17" s="76">
        <v>5000</v>
      </c>
    </row>
    <row r="18" spans="1:8" s="55" customFormat="1" ht="99" customHeight="1">
      <c r="A18" s="68" t="s">
        <v>193</v>
      </c>
      <c r="B18" s="72">
        <v>805</v>
      </c>
      <c r="C18" s="75" t="s">
        <v>116</v>
      </c>
      <c r="D18" s="75" t="s">
        <v>116</v>
      </c>
      <c r="E18" s="69" t="s">
        <v>174</v>
      </c>
      <c r="F18" s="69" t="s">
        <v>84</v>
      </c>
      <c r="G18" s="70">
        <v>1000</v>
      </c>
      <c r="H18" s="70">
        <v>1000</v>
      </c>
    </row>
    <row r="19" spans="1:8" s="55" customFormat="1" ht="173.25">
      <c r="A19" s="88" t="s">
        <v>194</v>
      </c>
      <c r="B19" s="72">
        <v>805</v>
      </c>
      <c r="C19" s="69" t="s">
        <v>129</v>
      </c>
      <c r="D19" s="69" t="s">
        <v>120</v>
      </c>
      <c r="E19" s="69" t="s">
        <v>179</v>
      </c>
      <c r="F19" s="69" t="s">
        <v>88</v>
      </c>
      <c r="G19" s="76">
        <v>649000</v>
      </c>
      <c r="H19" s="76">
        <v>649000</v>
      </c>
    </row>
    <row r="20" spans="1:8" s="55" customFormat="1" ht="118.5" customHeight="1">
      <c r="A20" s="68" t="s">
        <v>181</v>
      </c>
      <c r="B20" s="72">
        <v>805</v>
      </c>
      <c r="C20" s="75" t="s">
        <v>129</v>
      </c>
      <c r="D20" s="75" t="s">
        <v>120</v>
      </c>
      <c r="E20" s="69" t="s">
        <v>179</v>
      </c>
      <c r="F20" s="69" t="s">
        <v>84</v>
      </c>
      <c r="G20" s="76">
        <v>772000</v>
      </c>
      <c r="H20" s="76">
        <v>697000</v>
      </c>
    </row>
    <row r="21" spans="1:8" s="55" customFormat="1" ht="220.5">
      <c r="A21" s="68" t="s">
        <v>182</v>
      </c>
      <c r="B21" s="72">
        <v>804</v>
      </c>
      <c r="C21" s="75" t="s">
        <v>129</v>
      </c>
      <c r="D21" s="75" t="s">
        <v>120</v>
      </c>
      <c r="E21" s="69" t="s">
        <v>200</v>
      </c>
      <c r="F21" s="69" t="s">
        <v>88</v>
      </c>
      <c r="G21" s="76">
        <v>15000</v>
      </c>
      <c r="H21" s="76">
        <v>15000</v>
      </c>
    </row>
    <row r="22" spans="1:8" s="55" customFormat="1" ht="220.5">
      <c r="A22" s="68" t="s">
        <v>112</v>
      </c>
      <c r="B22" s="72">
        <v>805</v>
      </c>
      <c r="C22" s="75" t="s">
        <v>129</v>
      </c>
      <c r="D22" s="75" t="s">
        <v>120</v>
      </c>
      <c r="E22" s="69" t="s">
        <v>105</v>
      </c>
      <c r="F22" s="69" t="s">
        <v>88</v>
      </c>
      <c r="G22" s="70">
        <v>0</v>
      </c>
      <c r="H22" s="70">
        <v>0</v>
      </c>
    </row>
    <row r="23" spans="1:8" s="55" customFormat="1" ht="78.75">
      <c r="A23" s="68" t="s">
        <v>114</v>
      </c>
      <c r="B23" s="72">
        <v>805</v>
      </c>
      <c r="C23" s="75" t="s">
        <v>126</v>
      </c>
      <c r="D23" s="75" t="s">
        <v>120</v>
      </c>
      <c r="E23" s="69" t="s">
        <v>195</v>
      </c>
      <c r="F23" s="69" t="s">
        <v>106</v>
      </c>
      <c r="G23" s="70">
        <v>115020</v>
      </c>
      <c r="H23" s="70">
        <v>115020</v>
      </c>
    </row>
    <row r="24" spans="1:8" s="55" customFormat="1" ht="96.75" customHeight="1">
      <c r="A24" s="88" t="s">
        <v>205</v>
      </c>
      <c r="B24" s="72">
        <v>805</v>
      </c>
      <c r="C24" s="69" t="s">
        <v>120</v>
      </c>
      <c r="D24" s="69" t="s">
        <v>122</v>
      </c>
      <c r="E24" s="69" t="s">
        <v>188</v>
      </c>
      <c r="F24" s="69" t="s">
        <v>84</v>
      </c>
      <c r="G24" s="70">
        <v>3671</v>
      </c>
      <c r="H24" s="70">
        <v>4871</v>
      </c>
    </row>
    <row r="25" spans="1:8" s="55" customFormat="1" ht="126">
      <c r="A25" s="88" t="s">
        <v>115</v>
      </c>
      <c r="B25" s="72">
        <v>805</v>
      </c>
      <c r="C25" s="69" t="s">
        <v>126</v>
      </c>
      <c r="D25" s="69" t="s">
        <v>122</v>
      </c>
      <c r="E25" s="69" t="s">
        <v>102</v>
      </c>
      <c r="F25" s="69" t="s">
        <v>113</v>
      </c>
      <c r="G25" s="70">
        <v>0</v>
      </c>
      <c r="H25" s="70">
        <v>1264560</v>
      </c>
    </row>
    <row r="26" spans="1:8" s="55" customFormat="1" ht="24.75" customHeight="1">
      <c r="A26" s="88" t="s">
        <v>266</v>
      </c>
      <c r="B26" s="72"/>
      <c r="C26" s="69"/>
      <c r="D26" s="69"/>
      <c r="E26" s="69"/>
      <c r="F26" s="69"/>
      <c r="G26" s="70">
        <v>80840</v>
      </c>
      <c r="H26" s="165">
        <v>224578</v>
      </c>
    </row>
    <row r="27" spans="1:8" s="55" customFormat="1" ht="24" customHeight="1">
      <c r="A27" s="77" t="s">
        <v>107</v>
      </c>
      <c r="B27" s="77"/>
      <c r="C27" s="85"/>
      <c r="D27" s="85"/>
      <c r="E27" s="71"/>
      <c r="F27" s="71"/>
      <c r="G27" s="107">
        <f>G6+G26</f>
        <v>3233600</v>
      </c>
      <c r="H27" s="10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5">
      <selection activeCell="H22" sqref="H2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05" customHeight="1">
      <c r="C1" s="299" t="s">
        <v>465</v>
      </c>
      <c r="D1" s="299"/>
      <c r="E1" s="299"/>
    </row>
    <row r="2" spans="1:6" ht="141" customHeight="1">
      <c r="A2" s="89"/>
      <c r="C2" s="374" t="s">
        <v>464</v>
      </c>
      <c r="D2" s="375"/>
      <c r="E2" s="375"/>
      <c r="F2" s="90"/>
    </row>
    <row r="3" spans="1:5" ht="76.5" customHeight="1">
      <c r="A3" s="376" t="s">
        <v>421</v>
      </c>
      <c r="B3" s="376"/>
      <c r="C3" s="376"/>
      <c r="D3" s="376"/>
      <c r="E3" s="376"/>
    </row>
    <row r="4" spans="1:5" ht="6.75" customHeight="1">
      <c r="A4" s="92"/>
      <c r="C4" s="91"/>
      <c r="D4" s="91"/>
      <c r="E4" s="91"/>
    </row>
    <row r="5" spans="1:5" ht="16.5" customHeight="1">
      <c r="A5" s="377" t="s">
        <v>135</v>
      </c>
      <c r="B5" s="378" t="s">
        <v>78</v>
      </c>
      <c r="C5" s="379" t="s">
        <v>2</v>
      </c>
      <c r="D5" s="379"/>
      <c r="E5" s="379"/>
    </row>
    <row r="6" spans="1:5" ht="29.25" customHeight="1">
      <c r="A6" s="377"/>
      <c r="B6" s="378"/>
      <c r="C6" s="95" t="s">
        <v>10</v>
      </c>
      <c r="D6" s="95" t="s">
        <v>308</v>
      </c>
      <c r="E6" s="95" t="s">
        <v>408</v>
      </c>
    </row>
    <row r="7" spans="1:5" ht="33">
      <c r="A7" s="96" t="s">
        <v>136</v>
      </c>
      <c r="B7" s="97" t="s">
        <v>137</v>
      </c>
      <c r="C7" s="98">
        <f>C8+C9+C11+C13+C12+C10</f>
        <v>1637927.91</v>
      </c>
      <c r="D7" s="98">
        <f>SUM(D8:D13)</f>
        <v>1180800</v>
      </c>
      <c r="E7" s="98">
        <f>SUM(E8:E13)</f>
        <v>1152965</v>
      </c>
    </row>
    <row r="8" spans="1:5" ht="66">
      <c r="A8" s="99" t="s">
        <v>138</v>
      </c>
      <c r="B8" s="100" t="s">
        <v>139</v>
      </c>
      <c r="C8" s="101">
        <f>'Прил.8'!G8</f>
        <v>555000</v>
      </c>
      <c r="D8" s="102">
        <f>'[1]Прил.9 '!G7</f>
        <v>500000</v>
      </c>
      <c r="E8" s="102">
        <f>'Прил.9 '!H7</f>
        <v>450000</v>
      </c>
    </row>
    <row r="9" spans="1:5" ht="99">
      <c r="A9" s="99" t="s">
        <v>140</v>
      </c>
      <c r="B9" s="100" t="s">
        <v>141</v>
      </c>
      <c r="C9" s="101">
        <f>'Прил.8'!G9+'Прил.8'!G10+'Прил.8'!G11</f>
        <v>851190</v>
      </c>
      <c r="D9" s="103">
        <v>654800</v>
      </c>
      <c r="E9" s="103">
        <f>'Прил.9 '!H8+'Прил.9 '!H9+'Прил.9 '!H10</f>
        <v>652965</v>
      </c>
    </row>
    <row r="10" spans="1:5" ht="82.5">
      <c r="A10" s="99" t="s">
        <v>469</v>
      </c>
      <c r="B10" s="100" t="s">
        <v>470</v>
      </c>
      <c r="C10" s="101">
        <v>30460.2</v>
      </c>
      <c r="D10" s="103">
        <v>0</v>
      </c>
      <c r="E10" s="103">
        <v>0</v>
      </c>
    </row>
    <row r="11" spans="1:5" ht="33">
      <c r="A11" s="99" t="s">
        <v>422</v>
      </c>
      <c r="B11" s="100" t="s">
        <v>423</v>
      </c>
      <c r="C11" s="101">
        <f>'Прил.8'!G13</f>
        <v>100000</v>
      </c>
      <c r="D11" s="103">
        <v>0</v>
      </c>
      <c r="E11" s="103">
        <v>0</v>
      </c>
    </row>
    <row r="12" spans="1:5" ht="16.5">
      <c r="A12" s="99" t="s">
        <v>142</v>
      </c>
      <c r="B12" s="100" t="s">
        <v>143</v>
      </c>
      <c r="C12" s="101">
        <f>'Прил.8'!G14</f>
        <v>20000</v>
      </c>
      <c r="D12" s="103">
        <f>'[1]Прил.9 '!G12</f>
        <v>20000</v>
      </c>
      <c r="E12" s="103">
        <f>'[1]Прил.9 '!H12</f>
        <v>20000</v>
      </c>
    </row>
    <row r="13" spans="1:5" s="93" customFormat="1" ht="33">
      <c r="A13" s="99" t="s">
        <v>144</v>
      </c>
      <c r="B13" s="100" t="s">
        <v>145</v>
      </c>
      <c r="C13" s="101">
        <f>'Прил.8'!G15+'Прил.8'!G16+'Прил.8'!G17+'Прил.8'!G18+'Прил.8'!G19+'Прил.8'!G20+'Прил.8'!G21+'Прил.8'!G22+'Прил.8'!G23+'Прил.8'!G24</f>
        <v>81277.70999999999</v>
      </c>
      <c r="D13" s="101">
        <v>6000</v>
      </c>
      <c r="E13" s="101">
        <f>'Прил.9 '!H12+'Прил.9 '!H13</f>
        <v>30000</v>
      </c>
    </row>
    <row r="14" spans="1:5" ht="16.5">
      <c r="A14" s="96" t="s">
        <v>146</v>
      </c>
      <c r="B14" s="97" t="s">
        <v>147</v>
      </c>
      <c r="C14" s="98">
        <f>SUM(C15)</f>
        <v>81000</v>
      </c>
      <c r="D14" s="98">
        <f>SUM(D15)</f>
        <v>82000</v>
      </c>
      <c r="E14" s="98">
        <f>SUM(E15)</f>
        <v>85900</v>
      </c>
    </row>
    <row r="15" spans="1:5" ht="33">
      <c r="A15" s="99" t="s">
        <v>148</v>
      </c>
      <c r="B15" s="100" t="s">
        <v>149</v>
      </c>
      <c r="C15" s="101">
        <f>'Прил.8'!G25</f>
        <v>81000</v>
      </c>
      <c r="D15" s="101">
        <f>'Прил.9 '!G14</f>
        <v>82000</v>
      </c>
      <c r="E15" s="101">
        <f>'Прил.9 '!H14</f>
        <v>85900</v>
      </c>
    </row>
    <row r="16" spans="1:5" ht="66">
      <c r="A16" s="96" t="s">
        <v>150</v>
      </c>
      <c r="B16" s="97" t="s">
        <v>151</v>
      </c>
      <c r="C16" s="98">
        <f>C17</f>
        <v>20000</v>
      </c>
      <c r="D16" s="98">
        <f>D17</f>
        <v>25000</v>
      </c>
      <c r="E16" s="98">
        <f>E17</f>
        <v>20000</v>
      </c>
    </row>
    <row r="17" spans="1:5" ht="33">
      <c r="A17" s="99" t="s">
        <v>306</v>
      </c>
      <c r="B17" s="100" t="s">
        <v>307</v>
      </c>
      <c r="C17" s="104">
        <f>'Прил.8'!G26</f>
        <v>20000</v>
      </c>
      <c r="D17" s="104">
        <f>'[1]Прил.9 '!G17</f>
        <v>25000</v>
      </c>
      <c r="E17" s="104">
        <v>20000</v>
      </c>
    </row>
    <row r="18" spans="1:5" ht="33">
      <c r="A18" s="96" t="s">
        <v>152</v>
      </c>
      <c r="B18" s="97" t="s">
        <v>153</v>
      </c>
      <c r="C18" s="98">
        <f>SUM(C19:C19)</f>
        <v>1000</v>
      </c>
      <c r="D18" s="98">
        <f>SUM(D19:D19)</f>
        <v>1000</v>
      </c>
      <c r="E18" s="98">
        <f>SUM(E19:E19)</f>
        <v>1000</v>
      </c>
    </row>
    <row r="19" spans="1:5" ht="33">
      <c r="A19" s="99" t="s">
        <v>154</v>
      </c>
      <c r="B19" s="100" t="s">
        <v>155</v>
      </c>
      <c r="C19" s="101">
        <f>'[1]Прил.8'!G22</f>
        <v>1000</v>
      </c>
      <c r="D19" s="103">
        <f>'[1]Прил.9 '!G18</f>
        <v>1000</v>
      </c>
      <c r="E19" s="103">
        <f>'[1]Прил.9 '!H18</f>
        <v>1000</v>
      </c>
    </row>
    <row r="20" spans="1:5" s="94" customFormat="1" ht="49.5">
      <c r="A20" s="96" t="s">
        <v>156</v>
      </c>
      <c r="B20" s="97" t="s">
        <v>157</v>
      </c>
      <c r="C20" s="98">
        <f>SUM(C21:C22)</f>
        <v>386011.83</v>
      </c>
      <c r="D20" s="98">
        <f>D21+D22</f>
        <v>260000</v>
      </c>
      <c r="E20" s="98">
        <f>SUM(E22:E22)</f>
        <v>265000</v>
      </c>
    </row>
    <row r="21" spans="1:5" ht="16.5">
      <c r="A21" s="99" t="s">
        <v>158</v>
      </c>
      <c r="B21" s="100" t="s">
        <v>159</v>
      </c>
      <c r="C21" s="101">
        <f>'Прил.8'!G28</f>
        <v>95011.83</v>
      </c>
      <c r="D21" s="101">
        <v>0</v>
      </c>
      <c r="E21" s="101">
        <f>'[1]Прил.9 '!H19</f>
        <v>0</v>
      </c>
    </row>
    <row r="22" spans="1:5" s="93" customFormat="1" ht="16.5">
      <c r="A22" s="99" t="s">
        <v>160</v>
      </c>
      <c r="B22" s="100" t="s">
        <v>161</v>
      </c>
      <c r="C22" s="103">
        <f>'Прил.8'!G29+'Прил.8'!G30</f>
        <v>291000</v>
      </c>
      <c r="D22" s="103">
        <f>'Прил.9 '!G17+'Прил.9 '!G18</f>
        <v>260000</v>
      </c>
      <c r="E22" s="103">
        <f>'Прил.9 '!H17+'Прил.9 '!H18</f>
        <v>265000</v>
      </c>
    </row>
    <row r="23" spans="1:5" ht="16.5">
      <c r="A23" s="96" t="s">
        <v>162</v>
      </c>
      <c r="B23" s="97" t="s">
        <v>163</v>
      </c>
      <c r="C23" s="105">
        <v>1000</v>
      </c>
      <c r="D23" s="105">
        <v>1000</v>
      </c>
      <c r="E23" s="105">
        <v>1000</v>
      </c>
    </row>
    <row r="24" spans="1:5" ht="33">
      <c r="A24" s="99" t="s">
        <v>173</v>
      </c>
      <c r="B24" s="100" t="s">
        <v>175</v>
      </c>
      <c r="C24" s="103">
        <f>'[1]Прил.8'!G26</f>
        <v>1000</v>
      </c>
      <c r="D24" s="103">
        <f>'[1]Прил.9 '!G22</f>
        <v>1000</v>
      </c>
      <c r="E24" s="103">
        <f>'[1]Прил.9 '!H22</f>
        <v>1000</v>
      </c>
    </row>
    <row r="25" spans="1:5" ht="33">
      <c r="A25" s="96" t="s">
        <v>164</v>
      </c>
      <c r="B25" s="97" t="s">
        <v>165</v>
      </c>
      <c r="C25" s="98">
        <f>C26</f>
        <v>1715494</v>
      </c>
      <c r="D25" s="98">
        <f>D26</f>
        <v>1329505</v>
      </c>
      <c r="E25" s="98">
        <f>E26</f>
        <v>1135130</v>
      </c>
    </row>
    <row r="26" spans="1:5" ht="16.5">
      <c r="A26" s="99" t="s">
        <v>166</v>
      </c>
      <c r="B26" s="100" t="s">
        <v>167</v>
      </c>
      <c r="C26" s="104">
        <f>'Прил.8'!G32+'Прил.8'!G33+'Прил.8'!G34+'Прил.8'!G35+'Прил.8'!G36</f>
        <v>1715494</v>
      </c>
      <c r="D26" s="106">
        <f>'Прил.9 '!G20+'Прил.9 '!G21+'Прил.9 '!G22+'Прил.9 '!G23</f>
        <v>1329505</v>
      </c>
      <c r="E26" s="106">
        <f>'Прил.9 '!H23+'Прил.9 '!H22+'Прил.9 '!H21+'Прил.9 '!H20</f>
        <v>1135130</v>
      </c>
    </row>
    <row r="27" spans="1:5" ht="16.5">
      <c r="A27" s="96" t="s">
        <v>171</v>
      </c>
      <c r="B27" s="97" t="s">
        <v>168</v>
      </c>
      <c r="C27" s="98">
        <f>C28</f>
        <v>115020</v>
      </c>
      <c r="D27" s="98">
        <f>SUM(D28:D28)</f>
        <v>115020</v>
      </c>
      <c r="E27" s="98">
        <f>SUM(E28:E28)</f>
        <v>115020</v>
      </c>
    </row>
    <row r="28" spans="1:5" ht="16.5">
      <c r="A28" s="99" t="s">
        <v>172</v>
      </c>
      <c r="B28" s="100" t="s">
        <v>169</v>
      </c>
      <c r="C28" s="103">
        <f>'[1]Прил.8'!G32</f>
        <v>115020</v>
      </c>
      <c r="D28" s="101">
        <f>'[1]Прил.9 '!G27</f>
        <v>115020</v>
      </c>
      <c r="E28" s="101">
        <f>'[1]Прил.9 '!H27</f>
        <v>115020</v>
      </c>
    </row>
    <row r="29" spans="1:5" ht="16.5">
      <c r="A29" s="373" t="s">
        <v>170</v>
      </c>
      <c r="B29" s="373"/>
      <c r="C29" s="98">
        <f>C27+C25+C23+C20+C18+C16+C14+C7</f>
        <v>3957453.74</v>
      </c>
      <c r="D29" s="98">
        <f>SUM(D7+D14+D16+D18+D20+D23+D25+D27)</f>
        <v>2994325</v>
      </c>
      <c r="E29" s="98">
        <f>SUM(E7+E14+E16+E18+E20+E23+E25+E27)</f>
        <v>2776015</v>
      </c>
    </row>
  </sheetData>
  <sheetProtection/>
  <mergeCells count="7">
    <mergeCell ref="C1:E1"/>
    <mergeCell ref="A29:B29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3">
      <selection activeCell="I4" sqref="I4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359" t="s">
        <v>452</v>
      </c>
      <c r="C1" s="385"/>
      <c r="D1" s="385"/>
      <c r="E1" s="385"/>
      <c r="F1" s="385"/>
    </row>
    <row r="2" spans="1:6" ht="81.75" customHeight="1">
      <c r="A2" s="275" t="s">
        <v>424</v>
      </c>
      <c r="B2" s="275"/>
      <c r="C2" s="275"/>
      <c r="D2" s="275"/>
      <c r="E2" s="275"/>
      <c r="F2" s="275"/>
    </row>
    <row r="3" ht="15.75" thickBot="1"/>
    <row r="4" spans="1:4" ht="55.5" customHeight="1" thickBot="1">
      <c r="A4" s="380" t="s">
        <v>42</v>
      </c>
      <c r="B4" s="382" t="s">
        <v>43</v>
      </c>
      <c r="C4" s="383"/>
      <c r="D4" s="384"/>
    </row>
    <row r="5" spans="1:4" ht="19.5" thickBot="1">
      <c r="A5" s="381"/>
      <c r="B5" s="45" t="s">
        <v>10</v>
      </c>
      <c r="C5" s="45" t="s">
        <v>308</v>
      </c>
      <c r="D5" s="45" t="s">
        <v>408</v>
      </c>
    </row>
    <row r="6" spans="1:4" ht="58.5" customHeight="1" thickBot="1">
      <c r="A6" s="46" t="s">
        <v>44</v>
      </c>
      <c r="B6" s="45">
        <v>0</v>
      </c>
      <c r="C6" s="45">
        <v>0</v>
      </c>
      <c r="D6" s="45">
        <v>0</v>
      </c>
    </row>
    <row r="7" spans="1:4" ht="21.75" customHeight="1" thickBot="1">
      <c r="A7" s="46" t="s">
        <v>45</v>
      </c>
      <c r="B7" s="45">
        <v>0</v>
      </c>
      <c r="C7" s="45">
        <v>0</v>
      </c>
      <c r="D7" s="45">
        <v>0</v>
      </c>
    </row>
    <row r="8" spans="1:4" ht="57" thickBot="1">
      <c r="A8" s="251" t="s">
        <v>401</v>
      </c>
      <c r="B8" s="45">
        <v>0</v>
      </c>
      <c r="C8" s="45">
        <v>0</v>
      </c>
      <c r="D8" s="45">
        <v>0</v>
      </c>
    </row>
    <row r="9" spans="1:4" ht="21" customHeight="1" thickBot="1">
      <c r="A9" s="46" t="s">
        <v>46</v>
      </c>
      <c r="B9" s="45">
        <v>0</v>
      </c>
      <c r="C9" s="45">
        <v>0</v>
      </c>
      <c r="D9" s="45">
        <v>0</v>
      </c>
    </row>
    <row r="10" spans="1:4" ht="57" thickBot="1">
      <c r="A10" s="251" t="s">
        <v>402</v>
      </c>
      <c r="B10" s="45">
        <v>0</v>
      </c>
      <c r="C10" s="45">
        <v>0</v>
      </c>
      <c r="D10" s="45">
        <v>0</v>
      </c>
    </row>
    <row r="11" spans="1:4" ht="57" thickBot="1">
      <c r="A11" s="251" t="s">
        <v>403</v>
      </c>
      <c r="B11" s="45">
        <v>0</v>
      </c>
      <c r="C11" s="45">
        <v>0</v>
      </c>
      <c r="D11" s="45">
        <v>0</v>
      </c>
    </row>
    <row r="12" spans="1:4" ht="19.5" thickBot="1">
      <c r="A12" s="46" t="s">
        <v>47</v>
      </c>
      <c r="B12" s="45">
        <v>0</v>
      </c>
      <c r="C12" s="45">
        <v>0</v>
      </c>
      <c r="D12" s="45">
        <v>0</v>
      </c>
    </row>
    <row r="13" spans="1:4" ht="19.5" thickBot="1">
      <c r="A13" s="46" t="s">
        <v>48</v>
      </c>
      <c r="B13" s="45">
        <v>0</v>
      </c>
      <c r="C13" s="45">
        <v>0</v>
      </c>
      <c r="D13" s="45">
        <v>0</v>
      </c>
    </row>
    <row r="14" spans="1:4" ht="19.5" customHeight="1" thickBot="1">
      <c r="A14" s="46" t="s">
        <v>49</v>
      </c>
      <c r="B14" s="45">
        <v>0</v>
      </c>
      <c r="C14" s="45">
        <v>0</v>
      </c>
      <c r="D14" s="45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" sqref="E1:G1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4.8515625" style="0" customWidth="1"/>
  </cols>
  <sheetData>
    <row r="1" spans="5:7" ht="161.25" customHeight="1">
      <c r="E1" s="359" t="s">
        <v>453</v>
      </c>
      <c r="F1" s="359"/>
      <c r="G1" s="359"/>
    </row>
    <row r="2" spans="1:7" ht="60.75" customHeight="1">
      <c r="A2" s="275" t="s">
        <v>425</v>
      </c>
      <c r="B2" s="275"/>
      <c r="C2" s="275"/>
      <c r="D2" s="275"/>
      <c r="E2" s="275"/>
      <c r="F2" s="275"/>
      <c r="G2" s="275"/>
    </row>
    <row r="3" spans="1:7" ht="9" customHeight="1">
      <c r="A3" s="38"/>
      <c r="B3" s="38"/>
      <c r="C3" s="38"/>
      <c r="D3" s="38"/>
      <c r="E3" s="38"/>
      <c r="F3" s="38"/>
      <c r="G3" s="38"/>
    </row>
    <row r="4" spans="1:7" ht="72.75" customHeight="1">
      <c r="A4" s="386" t="s">
        <v>429</v>
      </c>
      <c r="B4" s="386"/>
      <c r="C4" s="386"/>
      <c r="D4" s="386"/>
      <c r="E4" s="386"/>
      <c r="F4" s="386"/>
      <c r="G4" s="386"/>
    </row>
    <row r="5" ht="6.75" customHeight="1" thickBot="1"/>
    <row r="6" spans="1:7" ht="63.75" thickBot="1">
      <c r="A6" s="39" t="s">
        <v>35</v>
      </c>
      <c r="B6" s="40" t="s">
        <v>36</v>
      </c>
      <c r="C6" s="40" t="s">
        <v>37</v>
      </c>
      <c r="D6" s="40" t="s">
        <v>38</v>
      </c>
      <c r="E6" s="40" t="s">
        <v>39</v>
      </c>
      <c r="F6" s="40" t="s">
        <v>40</v>
      </c>
      <c r="G6" s="40" t="s">
        <v>41</v>
      </c>
    </row>
    <row r="7" spans="1:7" ht="16.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6.5" thickBot="1">
      <c r="A8" s="43"/>
      <c r="B8" s="44"/>
      <c r="C8" s="44"/>
      <c r="D8" s="44"/>
      <c r="E8" s="44"/>
      <c r="F8" s="44"/>
      <c r="G8" s="44"/>
    </row>
    <row r="9" spans="1:7" ht="16.5" thickBot="1">
      <c r="A9" s="43"/>
      <c r="B9" s="44" t="s">
        <v>62</v>
      </c>
      <c r="C9" s="44"/>
      <c r="D9" s="48">
        <v>0</v>
      </c>
      <c r="E9" s="44"/>
      <c r="F9" s="44"/>
      <c r="G9" s="44"/>
    </row>
  </sheetData>
  <sheetProtection/>
  <mergeCells count="3">
    <mergeCell ref="A4:G4"/>
    <mergeCell ref="E1:G1"/>
    <mergeCell ref="A2:G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90" zoomScaleNormal="90" zoomScalePageLayoutView="0" workbookViewId="0" topLeftCell="A53">
      <selection activeCell="E67" sqref="E67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8"/>
      <c r="C1" s="299" t="s">
        <v>445</v>
      </c>
      <c r="D1" s="299"/>
      <c r="E1" s="299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300" t="s">
        <v>407</v>
      </c>
      <c r="B4" s="300"/>
      <c r="C4" s="300"/>
      <c r="D4" s="301"/>
      <c r="E4" s="301"/>
    </row>
    <row r="5" ht="15.75" thickBot="1"/>
    <row r="6" spans="1:5" ht="15.75" customHeight="1">
      <c r="A6" s="291" t="s">
        <v>254</v>
      </c>
      <c r="B6" s="291" t="s">
        <v>18</v>
      </c>
      <c r="C6" s="293" t="s">
        <v>2</v>
      </c>
      <c r="D6" s="294"/>
      <c r="E6" s="295"/>
    </row>
    <row r="7" spans="1:5" ht="15.75" thickBot="1">
      <c r="A7" s="292"/>
      <c r="B7" s="292"/>
      <c r="C7" s="296"/>
      <c r="D7" s="297"/>
      <c r="E7" s="298"/>
    </row>
    <row r="8" spans="1:5" ht="16.5" thickBot="1">
      <c r="A8" s="35"/>
      <c r="B8" s="302"/>
      <c r="C8" s="178">
        <v>2020</v>
      </c>
      <c r="D8" s="37">
        <v>2021</v>
      </c>
      <c r="E8" s="37">
        <v>2022</v>
      </c>
    </row>
    <row r="9" spans="1:5" ht="15.75">
      <c r="A9" s="110">
        <v>1</v>
      </c>
      <c r="B9" s="111">
        <v>2</v>
      </c>
      <c r="C9" s="112">
        <v>3</v>
      </c>
      <c r="D9" s="112">
        <v>4</v>
      </c>
      <c r="E9" s="112">
        <v>5</v>
      </c>
    </row>
    <row r="10" spans="1:5" ht="28.5">
      <c r="A10" s="183" t="s">
        <v>210</v>
      </c>
      <c r="B10" s="184" t="s">
        <v>208</v>
      </c>
      <c r="C10" s="185">
        <f>C11+C16</f>
        <v>210000</v>
      </c>
      <c r="D10" s="185">
        <f>D11+D16</f>
        <v>210000</v>
      </c>
      <c r="E10" s="185">
        <f>E11+E16</f>
        <v>210000</v>
      </c>
    </row>
    <row r="11" spans="1:5" ht="15.75">
      <c r="A11" s="183" t="s">
        <v>211</v>
      </c>
      <c r="B11" s="186" t="s">
        <v>21</v>
      </c>
      <c r="C11" s="185">
        <f>C12</f>
        <v>40000</v>
      </c>
      <c r="D11" s="185">
        <f>D12</f>
        <v>40000</v>
      </c>
      <c r="E11" s="185">
        <f>E12</f>
        <v>40000</v>
      </c>
    </row>
    <row r="12" spans="1:5" ht="15" customHeight="1">
      <c r="A12" s="281" t="s">
        <v>212</v>
      </c>
      <c r="B12" s="282" t="s">
        <v>22</v>
      </c>
      <c r="C12" s="283">
        <f>C15</f>
        <v>40000</v>
      </c>
      <c r="D12" s="283">
        <v>40000</v>
      </c>
      <c r="E12" s="283">
        <v>40000</v>
      </c>
    </row>
    <row r="13" spans="1:5" ht="9.75" customHeight="1">
      <c r="A13" s="281"/>
      <c r="B13" s="282"/>
      <c r="C13" s="283"/>
      <c r="D13" s="283"/>
      <c r="E13" s="283"/>
    </row>
    <row r="14" spans="1:5" ht="105">
      <c r="A14" s="189" t="s">
        <v>290</v>
      </c>
      <c r="B14" s="190" t="s">
        <v>367</v>
      </c>
      <c r="C14" s="188">
        <v>40000</v>
      </c>
      <c r="D14" s="188">
        <v>40000</v>
      </c>
      <c r="E14" s="188">
        <v>40000</v>
      </c>
    </row>
    <row r="15" spans="1:5" ht="105">
      <c r="A15" s="189" t="s">
        <v>291</v>
      </c>
      <c r="B15" s="190" t="s">
        <v>209</v>
      </c>
      <c r="C15" s="188">
        <v>40000</v>
      </c>
      <c r="D15" s="188">
        <v>40000</v>
      </c>
      <c r="E15" s="188">
        <v>40000</v>
      </c>
    </row>
    <row r="16" spans="1:5" ht="15" customHeight="1">
      <c r="A16" s="181" t="s">
        <v>207</v>
      </c>
      <c r="B16" s="186" t="s">
        <v>23</v>
      </c>
      <c r="C16" s="185">
        <f>SUM(C17+C23)</f>
        <v>170000</v>
      </c>
      <c r="D16" s="185">
        <f>SUM(D17+D23)</f>
        <v>170000</v>
      </c>
      <c r="E16" s="185">
        <f>SUM(E17+E23)</f>
        <v>170000</v>
      </c>
    </row>
    <row r="17" spans="1:5" ht="27" customHeight="1">
      <c r="A17" s="281" t="s">
        <v>215</v>
      </c>
      <c r="B17" s="282" t="s">
        <v>24</v>
      </c>
      <c r="C17" s="283">
        <f>C21</f>
        <v>10000</v>
      </c>
      <c r="D17" s="283">
        <f>D21</f>
        <v>10000</v>
      </c>
      <c r="E17" s="283">
        <f>E21</f>
        <v>10000</v>
      </c>
    </row>
    <row r="18" spans="1:5" ht="35.25" customHeight="1" hidden="1">
      <c r="A18" s="281"/>
      <c r="B18" s="282"/>
      <c r="C18" s="283"/>
      <c r="D18" s="283"/>
      <c r="E18" s="283"/>
    </row>
    <row r="19" spans="1:5" ht="64.5" customHeight="1">
      <c r="A19" s="281" t="s">
        <v>214</v>
      </c>
      <c r="B19" s="282" t="s">
        <v>25</v>
      </c>
      <c r="C19" s="283">
        <f>C21</f>
        <v>10000</v>
      </c>
      <c r="D19" s="283">
        <f>D21</f>
        <v>10000</v>
      </c>
      <c r="E19" s="283">
        <f>E21</f>
        <v>10000</v>
      </c>
    </row>
    <row r="20" spans="1:5" ht="3" customHeight="1">
      <c r="A20" s="281"/>
      <c r="B20" s="282"/>
      <c r="C20" s="283"/>
      <c r="D20" s="283"/>
      <c r="E20" s="283"/>
    </row>
    <row r="21" spans="1:5" ht="24" customHeight="1">
      <c r="A21" s="286" t="s">
        <v>292</v>
      </c>
      <c r="B21" s="282" t="s">
        <v>51</v>
      </c>
      <c r="C21" s="283">
        <v>10000</v>
      </c>
      <c r="D21" s="283">
        <v>10000</v>
      </c>
      <c r="E21" s="283">
        <v>10000</v>
      </c>
    </row>
    <row r="22" spans="1:5" ht="45.75" customHeight="1">
      <c r="A22" s="286"/>
      <c r="B22" s="282"/>
      <c r="C22" s="283"/>
      <c r="D22" s="283"/>
      <c r="E22" s="283"/>
    </row>
    <row r="23" spans="1:5" ht="15" customHeight="1">
      <c r="A23" s="281" t="s">
        <v>218</v>
      </c>
      <c r="B23" s="282" t="s">
        <v>26</v>
      </c>
      <c r="C23" s="283">
        <f>C25+C31</f>
        <v>160000</v>
      </c>
      <c r="D23" s="283">
        <f>D25+D31</f>
        <v>160000</v>
      </c>
      <c r="E23" s="283">
        <f>E25+E31</f>
        <v>160000</v>
      </c>
    </row>
    <row r="24" spans="1:5" ht="15" customHeight="1">
      <c r="A24" s="281"/>
      <c r="B24" s="282"/>
      <c r="C24" s="283"/>
      <c r="D24" s="283"/>
      <c r="E24" s="283"/>
    </row>
    <row r="25" spans="1:5" ht="26.25" customHeight="1">
      <c r="A25" s="281" t="s">
        <v>217</v>
      </c>
      <c r="B25" s="282" t="s">
        <v>216</v>
      </c>
      <c r="C25" s="283">
        <f>C29</f>
        <v>10000</v>
      </c>
      <c r="D25" s="283">
        <f>D29</f>
        <v>10000</v>
      </c>
      <c r="E25" s="283">
        <f>E29</f>
        <v>10000</v>
      </c>
    </row>
    <row r="26" spans="1:5" ht="57" customHeight="1" hidden="1">
      <c r="A26" s="281"/>
      <c r="B26" s="282"/>
      <c r="C26" s="283"/>
      <c r="D26" s="283"/>
      <c r="E26" s="283"/>
    </row>
    <row r="27" spans="1:5" ht="67.5" customHeight="1">
      <c r="A27" s="286" t="s">
        <v>293</v>
      </c>
      <c r="B27" s="282" t="s">
        <v>53</v>
      </c>
      <c r="C27" s="283">
        <v>10000</v>
      </c>
      <c r="D27" s="283">
        <v>10000</v>
      </c>
      <c r="E27" s="283">
        <v>10000</v>
      </c>
    </row>
    <row r="28" spans="1:5" ht="15" hidden="1">
      <c r="A28" s="286"/>
      <c r="B28" s="282"/>
      <c r="C28" s="283"/>
      <c r="D28" s="283"/>
      <c r="E28" s="283"/>
    </row>
    <row r="29" spans="1:5" ht="64.5" customHeight="1">
      <c r="A29" s="286" t="s">
        <v>294</v>
      </c>
      <c r="B29" s="282" t="s">
        <v>53</v>
      </c>
      <c r="C29" s="283">
        <v>10000</v>
      </c>
      <c r="D29" s="283">
        <v>10000</v>
      </c>
      <c r="E29" s="283">
        <v>10000</v>
      </c>
    </row>
    <row r="30" spans="1:5" ht="15" customHeight="1" hidden="1">
      <c r="A30" s="286"/>
      <c r="B30" s="282"/>
      <c r="C30" s="283"/>
      <c r="D30" s="283"/>
      <c r="E30" s="283"/>
    </row>
    <row r="31" spans="1:5" ht="23.25" customHeight="1">
      <c r="A31" s="189" t="s">
        <v>219</v>
      </c>
      <c r="B31" s="190" t="s">
        <v>220</v>
      </c>
      <c r="C31" s="188">
        <f>C33</f>
        <v>150000</v>
      </c>
      <c r="D31" s="188">
        <f>D33</f>
        <v>150000</v>
      </c>
      <c r="E31" s="188">
        <f>E33</f>
        <v>150000</v>
      </c>
    </row>
    <row r="32" spans="1:5" ht="66.75" customHeight="1">
      <c r="A32" s="189" t="s">
        <v>295</v>
      </c>
      <c r="B32" s="190" t="s">
        <v>52</v>
      </c>
      <c r="C32" s="188">
        <f>C33</f>
        <v>150000</v>
      </c>
      <c r="D32" s="188">
        <f>D33</f>
        <v>150000</v>
      </c>
      <c r="E32" s="188">
        <f>E33</f>
        <v>150000</v>
      </c>
    </row>
    <row r="33" spans="1:5" ht="61.5" customHeight="1">
      <c r="A33" s="189" t="s">
        <v>296</v>
      </c>
      <c r="B33" s="190" t="s">
        <v>368</v>
      </c>
      <c r="C33" s="188">
        <v>150000</v>
      </c>
      <c r="D33" s="188">
        <v>150000</v>
      </c>
      <c r="E33" s="188">
        <v>150000</v>
      </c>
    </row>
    <row r="34" spans="1:5" ht="15" customHeight="1">
      <c r="A34" s="192" t="s">
        <v>223</v>
      </c>
      <c r="B34" s="193" t="s">
        <v>224</v>
      </c>
      <c r="C34" s="185">
        <f>C35</f>
        <v>3716993.54</v>
      </c>
      <c r="D34" s="185">
        <f>D35</f>
        <v>2859000</v>
      </c>
      <c r="E34" s="185">
        <f>E35</f>
        <v>2707600</v>
      </c>
    </row>
    <row r="35" spans="1:5" ht="44.25" customHeight="1">
      <c r="A35" s="192" t="s">
        <v>226</v>
      </c>
      <c r="B35" s="193" t="s">
        <v>225</v>
      </c>
      <c r="C35" s="185">
        <f>C36+C47+C51+C56</f>
        <v>3716993.54</v>
      </c>
      <c r="D35" s="185">
        <f>D36+D47+D51+D56</f>
        <v>2859000</v>
      </c>
      <c r="E35" s="185">
        <f>E36+E47+E51+E56</f>
        <v>2707600</v>
      </c>
    </row>
    <row r="36" spans="1:5" ht="44.25" customHeight="1">
      <c r="A36" s="287" t="s">
        <v>370</v>
      </c>
      <c r="B36" s="278" t="s">
        <v>29</v>
      </c>
      <c r="C36" s="288">
        <f>C38+C44</f>
        <v>3318210</v>
      </c>
      <c r="D36" s="288">
        <f>D38+D44</f>
        <v>2777000</v>
      </c>
      <c r="E36" s="288">
        <f>E38+E44</f>
        <v>2621700</v>
      </c>
    </row>
    <row r="37" spans="1:5" ht="0.75" customHeight="1">
      <c r="A37" s="287"/>
      <c r="B37" s="278"/>
      <c r="C37" s="288"/>
      <c r="D37" s="288"/>
      <c r="E37" s="288"/>
    </row>
    <row r="38" spans="1:5" ht="42.75" customHeight="1">
      <c r="A38" s="281" t="s">
        <v>371</v>
      </c>
      <c r="B38" s="289" t="s">
        <v>30</v>
      </c>
      <c r="C38" s="284">
        <f>C40</f>
        <v>3055100</v>
      </c>
      <c r="D38" s="284">
        <f>D40</f>
        <v>2777000</v>
      </c>
      <c r="E38" s="283">
        <f>E40</f>
        <v>2621700</v>
      </c>
    </row>
    <row r="39" spans="1:5" ht="65.25" customHeight="1" hidden="1">
      <c r="A39" s="281"/>
      <c r="B39" s="290"/>
      <c r="C39" s="285"/>
      <c r="D39" s="285"/>
      <c r="E39" s="283"/>
    </row>
    <row r="40" spans="1:5" ht="15" customHeight="1">
      <c r="A40" s="281" t="s">
        <v>372</v>
      </c>
      <c r="B40" s="282" t="s">
        <v>31</v>
      </c>
      <c r="C40" s="283">
        <f>C42</f>
        <v>3055100</v>
      </c>
      <c r="D40" s="284">
        <f>D42</f>
        <v>2777000</v>
      </c>
      <c r="E40" s="283">
        <f>E42</f>
        <v>2621700</v>
      </c>
    </row>
    <row r="41" spans="1:5" ht="15" customHeight="1">
      <c r="A41" s="281"/>
      <c r="B41" s="282"/>
      <c r="C41" s="283"/>
      <c r="D41" s="285"/>
      <c r="E41" s="283"/>
    </row>
    <row r="42" spans="1:5" ht="15" customHeight="1">
      <c r="A42" s="286" t="s">
        <v>373</v>
      </c>
      <c r="B42" s="282" t="s">
        <v>369</v>
      </c>
      <c r="C42" s="284">
        <v>3055100</v>
      </c>
      <c r="D42" s="283">
        <v>2777000</v>
      </c>
      <c r="E42" s="283">
        <v>2621700</v>
      </c>
    </row>
    <row r="43" spans="1:5" ht="15" customHeight="1">
      <c r="A43" s="286"/>
      <c r="B43" s="282"/>
      <c r="C43" s="285"/>
      <c r="D43" s="283"/>
      <c r="E43" s="283"/>
    </row>
    <row r="44" spans="1:5" ht="30" customHeight="1">
      <c r="A44" s="191" t="s">
        <v>374</v>
      </c>
      <c r="B44" s="187" t="s">
        <v>271</v>
      </c>
      <c r="C44" s="194">
        <f aca="true" t="shared" si="0" ref="C44:E45">C45</f>
        <v>263110</v>
      </c>
      <c r="D44" s="194">
        <f t="shared" si="0"/>
        <v>0</v>
      </c>
      <c r="E44" s="194">
        <f t="shared" si="0"/>
        <v>0</v>
      </c>
    </row>
    <row r="45" spans="1:5" ht="57" customHeight="1">
      <c r="A45" s="191" t="s">
        <v>375</v>
      </c>
      <c r="B45" s="187" t="s">
        <v>272</v>
      </c>
      <c r="C45" s="194">
        <f t="shared" si="0"/>
        <v>263110</v>
      </c>
      <c r="D45" s="194">
        <f t="shared" si="0"/>
        <v>0</v>
      </c>
      <c r="E45" s="194">
        <f t="shared" si="0"/>
        <v>0</v>
      </c>
    </row>
    <row r="46" spans="1:5" ht="54" customHeight="1">
      <c r="A46" s="191" t="s">
        <v>376</v>
      </c>
      <c r="B46" s="187" t="s">
        <v>57</v>
      </c>
      <c r="C46" s="194">
        <v>263110</v>
      </c>
      <c r="D46" s="194">
        <v>0</v>
      </c>
      <c r="E46" s="194">
        <v>0</v>
      </c>
    </row>
    <row r="47" spans="1:5" ht="50.25" customHeight="1">
      <c r="A47" s="195" t="s">
        <v>377</v>
      </c>
      <c r="B47" s="196" t="s">
        <v>233</v>
      </c>
      <c r="C47" s="197">
        <f>C48</f>
        <v>221494</v>
      </c>
      <c r="D47" s="197">
        <f>D48</f>
        <v>0</v>
      </c>
      <c r="E47" s="197">
        <f>E48</f>
        <v>0</v>
      </c>
    </row>
    <row r="48" spans="1:5" ht="26.25" customHeight="1">
      <c r="A48" s="198" t="s">
        <v>378</v>
      </c>
      <c r="B48" s="199" t="s">
        <v>234</v>
      </c>
      <c r="C48" s="188">
        <f>C49</f>
        <v>221494</v>
      </c>
      <c r="D48" s="188">
        <v>0</v>
      </c>
      <c r="E48" s="188">
        <v>0</v>
      </c>
    </row>
    <row r="49" spans="1:5" ht="30">
      <c r="A49" s="198" t="s">
        <v>379</v>
      </c>
      <c r="B49" s="199" t="s">
        <v>235</v>
      </c>
      <c r="C49" s="188">
        <f>C50</f>
        <v>221494</v>
      </c>
      <c r="D49" s="188">
        <v>0</v>
      </c>
      <c r="E49" s="188">
        <v>0</v>
      </c>
    </row>
    <row r="50" spans="1:5" ht="30">
      <c r="A50" s="198" t="s">
        <v>380</v>
      </c>
      <c r="B50" s="199" t="s">
        <v>235</v>
      </c>
      <c r="C50" s="188">
        <v>221494</v>
      </c>
      <c r="D50" s="188">
        <v>0</v>
      </c>
      <c r="E50" s="188">
        <v>0</v>
      </c>
    </row>
    <row r="51" spans="1:5" ht="15" customHeight="1">
      <c r="A51" s="276" t="s">
        <v>381</v>
      </c>
      <c r="B51" s="278" t="s">
        <v>236</v>
      </c>
      <c r="C51" s="279">
        <f>C53</f>
        <v>81000</v>
      </c>
      <c r="D51" s="279">
        <f>D53</f>
        <v>82000</v>
      </c>
      <c r="E51" s="279">
        <f>E53</f>
        <v>85900</v>
      </c>
    </row>
    <row r="52" spans="1:5" ht="15" customHeight="1">
      <c r="A52" s="277"/>
      <c r="B52" s="278"/>
      <c r="C52" s="280"/>
      <c r="D52" s="280"/>
      <c r="E52" s="280"/>
    </row>
    <row r="53" spans="1:5" ht="45">
      <c r="A53" s="198" t="s">
        <v>382</v>
      </c>
      <c r="B53" s="199" t="s">
        <v>237</v>
      </c>
      <c r="C53" s="188">
        <f aca="true" t="shared" si="1" ref="C53:E54">C54</f>
        <v>81000</v>
      </c>
      <c r="D53" s="188">
        <f t="shared" si="1"/>
        <v>82000</v>
      </c>
      <c r="E53" s="188">
        <f t="shared" si="1"/>
        <v>85900</v>
      </c>
    </row>
    <row r="54" spans="1:5" ht="60">
      <c r="A54" s="198" t="s">
        <v>383</v>
      </c>
      <c r="B54" s="199" t="s">
        <v>238</v>
      </c>
      <c r="C54" s="188">
        <f t="shared" si="1"/>
        <v>81000</v>
      </c>
      <c r="D54" s="188">
        <f t="shared" si="1"/>
        <v>82000</v>
      </c>
      <c r="E54" s="188">
        <f t="shared" si="1"/>
        <v>85900</v>
      </c>
    </row>
    <row r="55" spans="1:5" ht="60">
      <c r="A55" s="198" t="s">
        <v>384</v>
      </c>
      <c r="B55" s="199" t="s">
        <v>238</v>
      </c>
      <c r="C55" s="188">
        <v>81000</v>
      </c>
      <c r="D55" s="188">
        <v>82000</v>
      </c>
      <c r="E55" s="188">
        <v>85900</v>
      </c>
    </row>
    <row r="56" spans="1:5" ht="15.75">
      <c r="A56" s="192" t="s">
        <v>385</v>
      </c>
      <c r="B56" s="193" t="s">
        <v>246</v>
      </c>
      <c r="C56" s="185">
        <f>C57</f>
        <v>96289.54</v>
      </c>
      <c r="D56" s="185">
        <v>0</v>
      </c>
      <c r="E56" s="185">
        <v>0</v>
      </c>
    </row>
    <row r="57" spans="1:5" ht="15.75">
      <c r="A57" s="198" t="s">
        <v>385</v>
      </c>
      <c r="B57" s="200" t="s">
        <v>297</v>
      </c>
      <c r="C57" s="188">
        <f>C58</f>
        <v>96289.54</v>
      </c>
      <c r="D57" s="188">
        <v>0</v>
      </c>
      <c r="E57" s="188">
        <v>0</v>
      </c>
    </row>
    <row r="58" spans="1:5" ht="90">
      <c r="A58" s="198" t="s">
        <v>386</v>
      </c>
      <c r="B58" s="200" t="s">
        <v>247</v>
      </c>
      <c r="C58" s="188">
        <f>C59</f>
        <v>96289.54</v>
      </c>
      <c r="D58" s="188">
        <v>0</v>
      </c>
      <c r="E58" s="188">
        <v>0</v>
      </c>
    </row>
    <row r="59" spans="1:5" ht="105">
      <c r="A59" s="198" t="s">
        <v>387</v>
      </c>
      <c r="B59" s="200" t="s">
        <v>248</v>
      </c>
      <c r="C59" s="188">
        <f>C60</f>
        <v>96289.54</v>
      </c>
      <c r="D59" s="188">
        <v>0</v>
      </c>
      <c r="E59" s="188">
        <v>0</v>
      </c>
    </row>
    <row r="60" spans="1:5" ht="105">
      <c r="A60" s="198" t="s">
        <v>388</v>
      </c>
      <c r="B60" s="200" t="s">
        <v>33</v>
      </c>
      <c r="C60" s="188">
        <v>96289.54</v>
      </c>
      <c r="D60" s="188">
        <v>0</v>
      </c>
      <c r="E60" s="188">
        <v>0</v>
      </c>
    </row>
    <row r="61" spans="1:5" ht="141.75">
      <c r="A61" s="227" t="s">
        <v>309</v>
      </c>
      <c r="B61" s="228" t="s">
        <v>310</v>
      </c>
      <c r="C61" s="229">
        <f aca="true" t="shared" si="2" ref="C61:E62">C62</f>
        <v>0</v>
      </c>
      <c r="D61" s="229">
        <f t="shared" si="2"/>
        <v>0</v>
      </c>
      <c r="E61" s="229">
        <f t="shared" si="2"/>
        <v>0</v>
      </c>
    </row>
    <row r="62" spans="1:5" ht="157.5">
      <c r="A62" s="230" t="s">
        <v>389</v>
      </c>
      <c r="B62" s="231" t="s">
        <v>56</v>
      </c>
      <c r="C62" s="232">
        <f t="shared" si="2"/>
        <v>0</v>
      </c>
      <c r="D62" s="232">
        <f t="shared" si="2"/>
        <v>0</v>
      </c>
      <c r="E62" s="232">
        <f t="shared" si="2"/>
        <v>0</v>
      </c>
    </row>
    <row r="63" spans="1:5" ht="157.5">
      <c r="A63" s="230" t="s">
        <v>390</v>
      </c>
      <c r="B63" s="231" t="s">
        <v>56</v>
      </c>
      <c r="C63" s="232">
        <v>0</v>
      </c>
      <c r="D63" s="233">
        <v>0</v>
      </c>
      <c r="E63" s="233">
        <v>0</v>
      </c>
    </row>
    <row r="64" spans="1:5" ht="15.75">
      <c r="A64" s="127" t="s">
        <v>34</v>
      </c>
      <c r="B64" s="127"/>
      <c r="C64" s="185">
        <f>C10+C34</f>
        <v>3926993.54</v>
      </c>
      <c r="D64" s="185">
        <f>D10+D34</f>
        <v>3069000</v>
      </c>
      <c r="E64" s="185">
        <f>E10+E34</f>
        <v>2917600</v>
      </c>
    </row>
  </sheetData>
  <sheetProtection/>
  <mergeCells count="70">
    <mergeCell ref="C1:E1"/>
    <mergeCell ref="A4:E4"/>
    <mergeCell ref="B6:B8"/>
    <mergeCell ref="A23:A24"/>
    <mergeCell ref="B23:B24"/>
    <mergeCell ref="C23:C24"/>
    <mergeCell ref="D23:D24"/>
    <mergeCell ref="A12:A13"/>
    <mergeCell ref="B12:B13"/>
    <mergeCell ref="C12:C13"/>
    <mergeCell ref="D12:D13"/>
    <mergeCell ref="E21:E22"/>
    <mergeCell ref="A6:A7"/>
    <mergeCell ref="C6:E7"/>
    <mergeCell ref="A17:A18"/>
    <mergeCell ref="B17:B18"/>
    <mergeCell ref="C17:C18"/>
    <mergeCell ref="D17:D18"/>
    <mergeCell ref="E17:E18"/>
    <mergeCell ref="E12:E13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A29:A30"/>
    <mergeCell ref="B29:B30"/>
    <mergeCell ref="C29:C30"/>
    <mergeCell ref="D29:D30"/>
    <mergeCell ref="E29:E30"/>
    <mergeCell ref="E23:E24"/>
    <mergeCell ref="A25:A26"/>
    <mergeCell ref="B25:B26"/>
    <mergeCell ref="C25:C26"/>
    <mergeCell ref="D25:D26"/>
    <mergeCell ref="A38:A39"/>
    <mergeCell ref="B38:B39"/>
    <mergeCell ref="C38:C39"/>
    <mergeCell ref="D38:D39"/>
    <mergeCell ref="E38:E39"/>
    <mergeCell ref="A27:A28"/>
    <mergeCell ref="B27:B28"/>
    <mergeCell ref="C27:C28"/>
    <mergeCell ref="D27:D28"/>
    <mergeCell ref="E27:E28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51:A52"/>
    <mergeCell ref="B51:B52"/>
    <mergeCell ref="C51:C52"/>
    <mergeCell ref="D51:D52"/>
    <mergeCell ref="E51:E52"/>
    <mergeCell ref="A40:A41"/>
    <mergeCell ref="B40:B41"/>
    <mergeCell ref="C40:C41"/>
    <mergeCell ref="D40:D41"/>
    <mergeCell ref="E40:E41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108"/>
      <c r="C1" s="274" t="s">
        <v>267</v>
      </c>
      <c r="D1" s="274"/>
      <c r="E1" s="274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275" t="s">
        <v>176</v>
      </c>
      <c r="B4" s="275"/>
      <c r="C4" s="275"/>
      <c r="D4" s="306"/>
      <c r="E4" s="306"/>
    </row>
    <row r="5" ht="15.75" thickBot="1"/>
    <row r="6" spans="1:5" ht="15.75" customHeight="1">
      <c r="A6" s="33" t="s">
        <v>16</v>
      </c>
      <c r="B6" s="291" t="s">
        <v>18</v>
      </c>
      <c r="C6" s="293" t="s">
        <v>19</v>
      </c>
      <c r="D6" s="294"/>
      <c r="E6" s="295"/>
    </row>
    <row r="7" spans="1:5" ht="32.25" thickBot="1">
      <c r="A7" s="34" t="s">
        <v>17</v>
      </c>
      <c r="B7" s="292"/>
      <c r="C7" s="296" t="s">
        <v>20</v>
      </c>
      <c r="D7" s="297"/>
      <c r="E7" s="298"/>
    </row>
    <row r="8" spans="1:5" ht="16.5" thickBot="1">
      <c r="A8" s="35"/>
      <c r="B8" s="302"/>
      <c r="C8" s="36">
        <v>2018</v>
      </c>
      <c r="D8" s="37">
        <v>2019</v>
      </c>
      <c r="E8" s="37">
        <v>2020</v>
      </c>
    </row>
    <row r="9" spans="1:5" ht="15.75">
      <c r="A9" s="110">
        <v>1</v>
      </c>
      <c r="B9" s="111">
        <v>2</v>
      </c>
      <c r="C9" s="112">
        <v>3</v>
      </c>
      <c r="D9" s="112">
        <v>4</v>
      </c>
      <c r="E9" s="112">
        <v>5</v>
      </c>
    </row>
    <row r="10" spans="1:5" ht="37.5">
      <c r="A10" s="113" t="s">
        <v>210</v>
      </c>
      <c r="B10" s="121" t="s">
        <v>208</v>
      </c>
      <c r="C10" s="125">
        <f>C11+C15</f>
        <v>148500</v>
      </c>
      <c r="D10" s="125">
        <f>D11+D15</f>
        <v>148500</v>
      </c>
      <c r="E10" s="125">
        <f>E11+E15</f>
        <v>148500</v>
      </c>
    </row>
    <row r="11" spans="1:5" ht="37.5">
      <c r="A11" s="113" t="s">
        <v>211</v>
      </c>
      <c r="B11" s="114" t="s">
        <v>21</v>
      </c>
      <c r="C11" s="125">
        <v>40000</v>
      </c>
      <c r="D11" s="125">
        <v>40000</v>
      </c>
      <c r="E11" s="125">
        <v>40000</v>
      </c>
    </row>
    <row r="12" spans="1:5" ht="15" customHeight="1">
      <c r="A12" s="307" t="s">
        <v>212</v>
      </c>
      <c r="B12" s="304" t="s">
        <v>22</v>
      </c>
      <c r="C12" s="305">
        <v>40000</v>
      </c>
      <c r="D12" s="305">
        <v>40000</v>
      </c>
      <c r="E12" s="305">
        <v>40000</v>
      </c>
    </row>
    <row r="13" spans="1:5" ht="24.75" customHeight="1">
      <c r="A13" s="307"/>
      <c r="B13" s="304"/>
      <c r="C13" s="305"/>
      <c r="D13" s="305"/>
      <c r="E13" s="305"/>
    </row>
    <row r="14" spans="1:5" ht="187.5">
      <c r="A14" s="116" t="s">
        <v>213</v>
      </c>
      <c r="B14" s="122" t="s">
        <v>209</v>
      </c>
      <c r="C14" s="126">
        <v>40000</v>
      </c>
      <c r="D14" s="126">
        <v>40000</v>
      </c>
      <c r="E14" s="126">
        <v>40000</v>
      </c>
    </row>
    <row r="15" spans="1:5" ht="37.5">
      <c r="A15" s="117" t="s">
        <v>207</v>
      </c>
      <c r="B15" s="114" t="s">
        <v>23</v>
      </c>
      <c r="C15" s="125">
        <f>SUM(C16+C20)</f>
        <v>108500</v>
      </c>
      <c r="D15" s="125">
        <f>SUM(D16+D20)</f>
        <v>108500</v>
      </c>
      <c r="E15" s="125">
        <f>SUM(E16+E20)</f>
        <v>108500</v>
      </c>
    </row>
    <row r="16" spans="1:5" ht="15">
      <c r="A16" s="307" t="s">
        <v>215</v>
      </c>
      <c r="B16" s="304" t="s">
        <v>24</v>
      </c>
      <c r="C16" s="305">
        <v>8500</v>
      </c>
      <c r="D16" s="305">
        <v>8500</v>
      </c>
      <c r="E16" s="305">
        <v>8500</v>
      </c>
    </row>
    <row r="17" spans="1:5" ht="29.25" customHeight="1">
      <c r="A17" s="307"/>
      <c r="B17" s="304"/>
      <c r="C17" s="305"/>
      <c r="D17" s="305"/>
      <c r="E17" s="305"/>
    </row>
    <row r="18" spans="1:5" ht="35.25" customHeight="1">
      <c r="A18" s="307" t="s">
        <v>214</v>
      </c>
      <c r="B18" s="304" t="s">
        <v>25</v>
      </c>
      <c r="C18" s="305">
        <v>8500</v>
      </c>
      <c r="D18" s="305">
        <v>8500</v>
      </c>
      <c r="E18" s="305">
        <v>8500</v>
      </c>
    </row>
    <row r="19" spans="1:5" ht="64.5" customHeight="1">
      <c r="A19" s="307"/>
      <c r="B19" s="304"/>
      <c r="C19" s="305"/>
      <c r="D19" s="305"/>
      <c r="E19" s="305"/>
    </row>
    <row r="20" spans="1:5" ht="15">
      <c r="A20" s="307" t="s">
        <v>218</v>
      </c>
      <c r="B20" s="304" t="s">
        <v>26</v>
      </c>
      <c r="C20" s="305">
        <v>100000</v>
      </c>
      <c r="D20" s="305">
        <v>100000</v>
      </c>
      <c r="E20" s="305">
        <v>100000</v>
      </c>
    </row>
    <row r="21" spans="1:5" ht="24" customHeight="1">
      <c r="A21" s="307"/>
      <c r="B21" s="304"/>
      <c r="C21" s="305"/>
      <c r="D21" s="305"/>
      <c r="E21" s="305"/>
    </row>
    <row r="22" spans="1:5" ht="22.5" customHeight="1">
      <c r="A22" s="307" t="s">
        <v>217</v>
      </c>
      <c r="B22" s="304" t="s">
        <v>216</v>
      </c>
      <c r="C22" s="305">
        <v>10000</v>
      </c>
      <c r="D22" s="305">
        <v>10000</v>
      </c>
      <c r="E22" s="305">
        <v>10000</v>
      </c>
    </row>
    <row r="23" spans="1:5" ht="15">
      <c r="A23" s="307"/>
      <c r="B23" s="304"/>
      <c r="C23" s="305"/>
      <c r="D23" s="305"/>
      <c r="E23" s="305"/>
    </row>
    <row r="24" spans="1:5" ht="35.25" customHeight="1">
      <c r="A24" s="307" t="s">
        <v>222</v>
      </c>
      <c r="B24" s="304" t="s">
        <v>27</v>
      </c>
      <c r="C24" s="305">
        <v>10000</v>
      </c>
      <c r="D24" s="305">
        <v>10000</v>
      </c>
      <c r="E24" s="305">
        <v>10000</v>
      </c>
    </row>
    <row r="25" spans="1:5" ht="44.25" customHeight="1">
      <c r="A25" s="307"/>
      <c r="B25" s="304"/>
      <c r="C25" s="305"/>
      <c r="D25" s="305"/>
      <c r="E25" s="305"/>
    </row>
    <row r="26" spans="1:5" ht="57" customHeight="1">
      <c r="A26" s="116" t="s">
        <v>219</v>
      </c>
      <c r="B26" s="122" t="s">
        <v>220</v>
      </c>
      <c r="C26" s="126">
        <v>90000</v>
      </c>
      <c r="D26" s="126">
        <v>90000</v>
      </c>
      <c r="E26" s="126">
        <v>90000</v>
      </c>
    </row>
    <row r="27" spans="1:5" ht="75.75" customHeight="1">
      <c r="A27" s="116" t="s">
        <v>221</v>
      </c>
      <c r="B27" s="122" t="s">
        <v>28</v>
      </c>
      <c r="C27" s="126">
        <v>90000</v>
      </c>
      <c r="D27" s="126">
        <v>90000</v>
      </c>
      <c r="E27" s="126">
        <v>90000</v>
      </c>
    </row>
    <row r="28" spans="1:5" ht="37.5">
      <c r="A28" s="119" t="s">
        <v>223</v>
      </c>
      <c r="B28" s="123" t="s">
        <v>224</v>
      </c>
      <c r="C28" s="125">
        <f>C29</f>
        <v>3574543.33</v>
      </c>
      <c r="D28" s="125">
        <f>SUM(D30+D39+D42+D48)</f>
        <v>3085100</v>
      </c>
      <c r="E28" s="125">
        <f>SUM(E30+E39+E42+E48)+E38</f>
        <v>4343060</v>
      </c>
    </row>
    <row r="29" spans="1:5" ht="100.5" customHeight="1">
      <c r="A29" s="119" t="s">
        <v>226</v>
      </c>
      <c r="B29" s="123" t="s">
        <v>225</v>
      </c>
      <c r="C29" s="125">
        <f>C30+C38+C39+C42+C48+C36</f>
        <v>3574543.33</v>
      </c>
      <c r="D29" s="125">
        <f>D30+D39+D42+D48</f>
        <v>3085100</v>
      </c>
      <c r="E29" s="125">
        <f>E30+E39+E42+E48+E38</f>
        <v>4343060</v>
      </c>
    </row>
    <row r="30" spans="1:5" ht="15">
      <c r="A30" s="307" t="s">
        <v>227</v>
      </c>
      <c r="B30" s="304" t="s">
        <v>29</v>
      </c>
      <c r="C30" s="305">
        <f>C32</f>
        <v>3088700</v>
      </c>
      <c r="D30" s="305">
        <v>3023900</v>
      </c>
      <c r="E30" s="305">
        <v>3015100</v>
      </c>
    </row>
    <row r="31" spans="1:5" ht="23.25" customHeight="1">
      <c r="A31" s="307"/>
      <c r="B31" s="304"/>
      <c r="C31" s="305"/>
      <c r="D31" s="305"/>
      <c r="E31" s="305"/>
    </row>
    <row r="32" spans="1:5" ht="15">
      <c r="A32" s="307" t="s">
        <v>228</v>
      </c>
      <c r="B32" s="304" t="s">
        <v>30</v>
      </c>
      <c r="C32" s="305">
        <v>3088700</v>
      </c>
      <c r="D32" s="305">
        <v>3023900</v>
      </c>
      <c r="E32" s="305">
        <v>3015100</v>
      </c>
    </row>
    <row r="33" spans="1:5" ht="28.5" customHeight="1">
      <c r="A33" s="307"/>
      <c r="B33" s="304"/>
      <c r="C33" s="305"/>
      <c r="D33" s="305"/>
      <c r="E33" s="305"/>
    </row>
    <row r="34" spans="1:5" ht="15">
      <c r="A34" s="307" t="s">
        <v>229</v>
      </c>
      <c r="B34" s="304" t="s">
        <v>31</v>
      </c>
      <c r="C34" s="305">
        <f>C32</f>
        <v>3088700</v>
      </c>
      <c r="D34" s="305">
        <v>3023900</v>
      </c>
      <c r="E34" s="305">
        <v>3015100</v>
      </c>
    </row>
    <row r="35" spans="1:5" ht="44.25" customHeight="1">
      <c r="A35" s="307"/>
      <c r="B35" s="304"/>
      <c r="C35" s="305"/>
      <c r="D35" s="305"/>
      <c r="E35" s="305"/>
    </row>
    <row r="36" spans="1:5" ht="44.25" customHeight="1">
      <c r="A36" s="147" t="s">
        <v>269</v>
      </c>
      <c r="B36" s="115" t="s">
        <v>271</v>
      </c>
      <c r="C36" s="126">
        <v>63210</v>
      </c>
      <c r="D36" s="126">
        <v>0</v>
      </c>
      <c r="E36" s="126">
        <v>0</v>
      </c>
    </row>
    <row r="37" spans="1:5" ht="44.25" customHeight="1">
      <c r="A37" s="147" t="s">
        <v>270</v>
      </c>
      <c r="B37" s="115" t="s">
        <v>272</v>
      </c>
      <c r="C37" s="126">
        <v>63210</v>
      </c>
      <c r="D37" s="126">
        <v>0</v>
      </c>
      <c r="E37" s="126">
        <v>0</v>
      </c>
    </row>
    <row r="38" spans="1:5" ht="150">
      <c r="A38" s="138" t="s">
        <v>261</v>
      </c>
      <c r="B38" s="115" t="s">
        <v>55</v>
      </c>
      <c r="C38" s="139">
        <v>0</v>
      </c>
      <c r="D38" s="139">
        <v>0</v>
      </c>
      <c r="E38" s="126">
        <v>1264560</v>
      </c>
    </row>
    <row r="39" spans="1:5" ht="75">
      <c r="A39" s="135" t="s">
        <v>230</v>
      </c>
      <c r="B39" s="136" t="s">
        <v>233</v>
      </c>
      <c r="C39" s="137">
        <v>272779</v>
      </c>
      <c r="D39" s="137">
        <f>D40</f>
        <v>0</v>
      </c>
      <c r="E39" s="137">
        <f>E40</f>
        <v>0</v>
      </c>
    </row>
    <row r="40" spans="1:5" ht="37.5">
      <c r="A40" s="109" t="s">
        <v>231</v>
      </c>
      <c r="B40" s="120" t="s">
        <v>234</v>
      </c>
      <c r="C40" s="126">
        <v>272779</v>
      </c>
      <c r="D40" s="126">
        <v>0</v>
      </c>
      <c r="E40" s="126">
        <v>0</v>
      </c>
    </row>
    <row r="41" spans="1:5" ht="37.5">
      <c r="A41" s="109" t="s">
        <v>232</v>
      </c>
      <c r="B41" s="120" t="s">
        <v>235</v>
      </c>
      <c r="C41" s="126">
        <v>272779</v>
      </c>
      <c r="D41" s="126">
        <v>0</v>
      </c>
      <c r="E41" s="126">
        <v>0</v>
      </c>
    </row>
    <row r="42" spans="1:5" ht="15" customHeight="1">
      <c r="A42" s="303" t="s">
        <v>241</v>
      </c>
      <c r="B42" s="304" t="s">
        <v>236</v>
      </c>
      <c r="C42" s="305">
        <f>C44+C46</f>
        <v>61759.63</v>
      </c>
      <c r="D42" s="305">
        <f>D44+D46</f>
        <v>61200</v>
      </c>
      <c r="E42" s="305">
        <f>E44+E46</f>
        <v>63400</v>
      </c>
    </row>
    <row r="43" spans="1:5" ht="30" customHeight="1">
      <c r="A43" s="303"/>
      <c r="B43" s="304"/>
      <c r="C43" s="305"/>
      <c r="D43" s="305"/>
      <c r="E43" s="305"/>
    </row>
    <row r="44" spans="1:5" ht="102" customHeight="1">
      <c r="A44" s="109" t="s">
        <v>239</v>
      </c>
      <c r="B44" s="120" t="s">
        <v>237</v>
      </c>
      <c r="C44" s="126">
        <f>C45</f>
        <v>60600</v>
      </c>
      <c r="D44" s="126">
        <f>D45</f>
        <v>61200</v>
      </c>
      <c r="E44" s="126">
        <f>E45</f>
        <v>63400</v>
      </c>
    </row>
    <row r="45" spans="1:5" ht="99" customHeight="1">
      <c r="A45" s="109" t="s">
        <v>240</v>
      </c>
      <c r="B45" s="120" t="s">
        <v>238</v>
      </c>
      <c r="C45" s="126">
        <v>60600</v>
      </c>
      <c r="D45" s="126">
        <v>61200</v>
      </c>
      <c r="E45" s="126">
        <v>63400</v>
      </c>
    </row>
    <row r="46" spans="1:5" ht="142.5" customHeight="1">
      <c r="A46" s="109" t="s">
        <v>244</v>
      </c>
      <c r="B46" s="124" t="s">
        <v>242</v>
      </c>
      <c r="C46" s="126">
        <f>C47</f>
        <v>1159.63</v>
      </c>
      <c r="D46" s="126">
        <v>0</v>
      </c>
      <c r="E46" s="126">
        <v>0</v>
      </c>
    </row>
    <row r="47" spans="1:5" ht="99" customHeight="1">
      <c r="A47" s="109" t="s">
        <v>245</v>
      </c>
      <c r="B47" s="124" t="s">
        <v>243</v>
      </c>
      <c r="C47" s="126">
        <v>1159.63</v>
      </c>
      <c r="D47" s="126">
        <v>0</v>
      </c>
      <c r="E47" s="126">
        <v>0</v>
      </c>
    </row>
    <row r="48" spans="1:5" ht="37.5">
      <c r="A48" s="119" t="s">
        <v>249</v>
      </c>
      <c r="B48" s="123" t="s">
        <v>246</v>
      </c>
      <c r="C48" s="125">
        <f>C49</f>
        <v>88094.7</v>
      </c>
      <c r="D48" s="125">
        <v>0</v>
      </c>
      <c r="E48" s="125">
        <v>0</v>
      </c>
    </row>
    <row r="49" spans="1:5" ht="150">
      <c r="A49" s="109" t="s">
        <v>250</v>
      </c>
      <c r="B49" s="124" t="s">
        <v>247</v>
      </c>
      <c r="C49" s="126">
        <f>C50</f>
        <v>88094.7</v>
      </c>
      <c r="D49" s="126">
        <v>0</v>
      </c>
      <c r="E49" s="126">
        <v>0</v>
      </c>
    </row>
    <row r="50" spans="1:5" ht="153.75" customHeight="1">
      <c r="A50" s="109" t="s">
        <v>251</v>
      </c>
      <c r="B50" s="124" t="s">
        <v>248</v>
      </c>
      <c r="C50" s="126">
        <v>88094.7</v>
      </c>
      <c r="D50" s="126">
        <v>0</v>
      </c>
      <c r="E50" s="126">
        <v>0</v>
      </c>
    </row>
    <row r="51" spans="1:5" ht="18.75">
      <c r="A51" s="118" t="s">
        <v>34</v>
      </c>
      <c r="B51" s="118"/>
      <c r="C51" s="125">
        <f>C10+C28</f>
        <v>3723043.33</v>
      </c>
      <c r="D51" s="125">
        <f>D10+D28</f>
        <v>3233600</v>
      </c>
      <c r="E51" s="125">
        <f>E10+E28</f>
        <v>4491560</v>
      </c>
    </row>
  </sheetData>
  <sheetProtection/>
  <mergeCells count="55">
    <mergeCell ref="B6:B8"/>
    <mergeCell ref="C6:E6"/>
    <mergeCell ref="C7:E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D32:D33"/>
    <mergeCell ref="E32:E33"/>
    <mergeCell ref="A34:A35"/>
    <mergeCell ref="B34:B35"/>
    <mergeCell ref="C34:C35"/>
    <mergeCell ref="D34:D35"/>
    <mergeCell ref="E34:E35"/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89" zoomScaleNormal="89" workbookViewId="0" topLeftCell="A7">
      <selection activeCell="C7" sqref="C7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13" t="s">
        <v>409</v>
      </c>
      <c r="B2" s="313"/>
      <c r="C2" s="313"/>
      <c r="D2" s="313"/>
    </row>
    <row r="3" spans="1:2" ht="17.25" customHeight="1">
      <c r="A3" s="308"/>
      <c r="B3" s="308"/>
    </row>
    <row r="4" spans="1:4" s="8" customFormat="1" ht="27.75" customHeight="1">
      <c r="A4" s="311" t="s">
        <v>3</v>
      </c>
      <c r="B4" s="312" t="s">
        <v>2</v>
      </c>
      <c r="C4" s="312"/>
      <c r="D4" s="312"/>
    </row>
    <row r="5" spans="1:4" s="8" customFormat="1" ht="27.75" customHeight="1">
      <c r="A5" s="311"/>
      <c r="B5" s="7" t="s">
        <v>10</v>
      </c>
      <c r="C5" s="7" t="s">
        <v>308</v>
      </c>
      <c r="D5" s="7" t="s">
        <v>408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SUM(B8+B11+B13)</f>
        <v>3620704</v>
      </c>
      <c r="C7" s="29">
        <f>SUM(C8+C11+C13)</f>
        <v>2859000</v>
      </c>
      <c r="D7" s="29">
        <f>SUM(D8+D11+D13)</f>
        <v>2707600</v>
      </c>
    </row>
    <row r="8" spans="1:4" s="15" customFormat="1" ht="25.5" customHeight="1">
      <c r="A8" s="13" t="s">
        <v>5</v>
      </c>
      <c r="B8" s="14">
        <f>B9+B10</f>
        <v>3318210</v>
      </c>
      <c r="C8" s="14">
        <f>C9+C10</f>
        <v>2777000</v>
      </c>
      <c r="D8" s="14">
        <f>D9+D10</f>
        <v>2621700</v>
      </c>
    </row>
    <row r="9" spans="1:4" s="8" customFormat="1" ht="42" customHeight="1">
      <c r="A9" s="16" t="s">
        <v>391</v>
      </c>
      <c r="B9" s="1">
        <v>3055100</v>
      </c>
      <c r="C9" s="1">
        <v>2777000</v>
      </c>
      <c r="D9" s="1">
        <v>2621700</v>
      </c>
    </row>
    <row r="10" spans="1:4" s="8" customFormat="1" ht="63" customHeight="1">
      <c r="A10" s="16" t="s">
        <v>392</v>
      </c>
      <c r="B10" s="1">
        <v>263110</v>
      </c>
      <c r="C10" s="1">
        <v>0</v>
      </c>
      <c r="D10" s="1">
        <v>0</v>
      </c>
    </row>
    <row r="11" spans="1:4" s="8" customFormat="1" ht="30" customHeight="1">
      <c r="A11" s="17" t="s">
        <v>6</v>
      </c>
      <c r="B11" s="14">
        <f>B12</f>
        <v>81000</v>
      </c>
      <c r="C11" s="14">
        <f>C12</f>
        <v>82000</v>
      </c>
      <c r="D11" s="14">
        <f>D12</f>
        <v>85900</v>
      </c>
    </row>
    <row r="12" spans="1:4" ht="58.5" customHeight="1">
      <c r="A12" s="18" t="s">
        <v>393</v>
      </c>
      <c r="B12" s="1">
        <v>81000</v>
      </c>
      <c r="C12" s="1">
        <v>82000</v>
      </c>
      <c r="D12" s="1">
        <v>85900</v>
      </c>
    </row>
    <row r="13" spans="1:4" s="31" customFormat="1" ht="25.5" customHeight="1">
      <c r="A13" s="30" t="s">
        <v>8</v>
      </c>
      <c r="B13" s="14">
        <f>B14</f>
        <v>221494</v>
      </c>
      <c r="C13" s="14">
        <f>C14</f>
        <v>0</v>
      </c>
      <c r="D13" s="14">
        <f>D14</f>
        <v>0</v>
      </c>
    </row>
    <row r="14" spans="1:4" ht="41.25" customHeight="1">
      <c r="A14" s="18" t="s">
        <v>394</v>
      </c>
      <c r="B14" s="1">
        <v>221494</v>
      </c>
      <c r="C14" s="1">
        <v>0</v>
      </c>
      <c r="D14" s="1">
        <v>0</v>
      </c>
    </row>
    <row r="15" spans="1:4" s="31" customFormat="1" ht="47.25" customHeight="1">
      <c r="A15" s="30" t="s">
        <v>9</v>
      </c>
      <c r="B15" s="14">
        <f aca="true" t="shared" si="0" ref="B15:D16">B16</f>
        <v>96289.54</v>
      </c>
      <c r="C15" s="14">
        <f t="shared" si="0"/>
        <v>0</v>
      </c>
      <c r="D15" s="14">
        <f t="shared" si="0"/>
        <v>0</v>
      </c>
    </row>
    <row r="16" spans="1:4" s="20" customFormat="1" ht="19.5" customHeight="1">
      <c r="A16" s="30" t="s">
        <v>297</v>
      </c>
      <c r="B16" s="14">
        <f t="shared" si="0"/>
        <v>96289.54</v>
      </c>
      <c r="C16" s="14">
        <f t="shared" si="0"/>
        <v>0</v>
      </c>
      <c r="D16" s="14">
        <f t="shared" si="0"/>
        <v>0</v>
      </c>
    </row>
    <row r="17" spans="1:4" s="23" customFormat="1" ht="75">
      <c r="A17" s="18" t="s">
        <v>395</v>
      </c>
      <c r="B17" s="1">
        <v>96289.54</v>
      </c>
      <c r="C17" s="1">
        <v>0</v>
      </c>
      <c r="D17" s="1">
        <v>0</v>
      </c>
    </row>
    <row r="18" spans="1:4" ht="18.75">
      <c r="A18" s="13" t="s">
        <v>7</v>
      </c>
      <c r="B18" s="29">
        <f>SUM(B7+B15)</f>
        <v>3716993.54</v>
      </c>
      <c r="C18" s="29">
        <f>SUM(C7+C15)</f>
        <v>2859000</v>
      </c>
      <c r="D18" s="29">
        <f>SUM(D7+D15)</f>
        <v>2707600</v>
      </c>
    </row>
    <row r="19" ht="18.75">
      <c r="A19" s="19"/>
    </row>
    <row r="20" spans="1:3" s="25" customFormat="1" ht="15.75">
      <c r="A20" s="21"/>
      <c r="B20" s="24"/>
      <c r="C20" s="309"/>
    </row>
    <row r="21" spans="1:3" s="25" customFormat="1" ht="15.75">
      <c r="A21" s="21"/>
      <c r="B21" s="24"/>
      <c r="C21" s="310"/>
    </row>
    <row r="22" spans="1:3" s="25" customFormat="1" ht="15.75">
      <c r="A22" s="21"/>
      <c r="B22" s="22"/>
      <c r="C22" s="26"/>
    </row>
    <row r="23" spans="1:2" s="25" customFormat="1" ht="15.75">
      <c r="A23" s="21"/>
      <c r="B23" s="24"/>
    </row>
    <row r="24" ht="18.75">
      <c r="A24" s="19"/>
    </row>
    <row r="25" spans="1:2" ht="18.75">
      <c r="A25" s="19"/>
      <c r="B25" s="27"/>
    </row>
    <row r="26" ht="18.75">
      <c r="A26" s="19"/>
    </row>
    <row r="27" ht="18.75">
      <c r="A27" s="19"/>
    </row>
  </sheetData>
  <sheetProtection selectLockedCells="1" selectUnlockedCells="1"/>
  <mergeCells count="5">
    <mergeCell ref="A3:B3"/>
    <mergeCell ref="C20:C21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1:5" ht="103.5" customHeight="1">
      <c r="A1" s="32"/>
      <c r="D1" s="299" t="s">
        <v>446</v>
      </c>
      <c r="E1" s="299"/>
    </row>
    <row r="2" spans="1:3" ht="9" customHeight="1">
      <c r="A2" s="32"/>
      <c r="B2" s="32"/>
      <c r="C2" s="32"/>
    </row>
    <row r="3" spans="1:5" ht="100.5" customHeight="1">
      <c r="A3" s="275" t="s">
        <v>410</v>
      </c>
      <c r="B3" s="275"/>
      <c r="C3" s="275"/>
      <c r="D3" s="275"/>
      <c r="E3" s="275"/>
    </row>
    <row r="4" ht="18" customHeight="1"/>
    <row r="5" spans="1:5" s="32" customFormat="1" ht="51.75" customHeight="1">
      <c r="A5" s="327" t="s">
        <v>61</v>
      </c>
      <c r="B5" s="327"/>
      <c r="C5" s="201"/>
      <c r="D5" s="329" t="s">
        <v>60</v>
      </c>
      <c r="E5" s="330"/>
    </row>
    <row r="6" spans="1:5" s="47" customFormat="1" ht="15.75">
      <c r="A6" s="324">
        <v>1</v>
      </c>
      <c r="B6" s="326"/>
      <c r="C6" s="325"/>
      <c r="D6" s="332">
        <v>2</v>
      </c>
      <c r="E6" s="332"/>
    </row>
    <row r="7" spans="1:5" s="47" customFormat="1" ht="32.25" customHeight="1">
      <c r="A7" s="324">
        <v>182</v>
      </c>
      <c r="B7" s="326"/>
      <c r="C7" s="325"/>
      <c r="D7" s="332" t="s">
        <v>50</v>
      </c>
      <c r="E7" s="332"/>
    </row>
    <row r="8" spans="1:5" s="47" customFormat="1" ht="86.25" customHeight="1">
      <c r="A8" s="321" t="s">
        <v>298</v>
      </c>
      <c r="B8" s="322"/>
      <c r="C8" s="323"/>
      <c r="D8" s="331" t="s">
        <v>299</v>
      </c>
      <c r="E8" s="331"/>
    </row>
    <row r="9" spans="1:5" s="47" customFormat="1" ht="57" customHeight="1">
      <c r="A9" s="321" t="s">
        <v>300</v>
      </c>
      <c r="B9" s="322"/>
      <c r="C9" s="202"/>
      <c r="D9" s="331" t="s">
        <v>51</v>
      </c>
      <c r="E9" s="331"/>
    </row>
    <row r="10" spans="1:5" s="47" customFormat="1" ht="50.25" customHeight="1">
      <c r="A10" s="321" t="s">
        <v>301</v>
      </c>
      <c r="B10" s="322"/>
      <c r="C10" s="323"/>
      <c r="D10" s="335" t="s">
        <v>53</v>
      </c>
      <c r="E10" s="335"/>
    </row>
    <row r="11" spans="1:5" s="47" customFormat="1" ht="53.25" customHeight="1">
      <c r="A11" s="321" t="s">
        <v>302</v>
      </c>
      <c r="B11" s="322"/>
      <c r="C11" s="323"/>
      <c r="D11" s="331" t="s">
        <v>52</v>
      </c>
      <c r="E11" s="331"/>
    </row>
    <row r="12" spans="1:5" s="47" customFormat="1" ht="40.5" customHeight="1">
      <c r="A12" s="324">
        <v>805</v>
      </c>
      <c r="B12" s="325"/>
      <c r="C12" s="181"/>
      <c r="D12" s="332" t="s">
        <v>177</v>
      </c>
      <c r="E12" s="332"/>
    </row>
    <row r="13" spans="1:5" s="47" customFormat="1" ht="35.25" customHeight="1">
      <c r="A13" s="314" t="s">
        <v>303</v>
      </c>
      <c r="B13" s="318"/>
      <c r="C13" s="315"/>
      <c r="D13" s="316" t="s">
        <v>13</v>
      </c>
      <c r="E13" s="317"/>
    </row>
    <row r="14" spans="1:5" s="47" customFormat="1" ht="35.25" customHeight="1">
      <c r="A14" s="314" t="s">
        <v>405</v>
      </c>
      <c r="B14" s="318"/>
      <c r="C14" s="315"/>
      <c r="D14" s="252" t="s">
        <v>14</v>
      </c>
      <c r="E14" s="253"/>
    </row>
    <row r="15" spans="1:5" s="47" customFormat="1" ht="39" customHeight="1">
      <c r="A15" s="314" t="s">
        <v>361</v>
      </c>
      <c r="B15" s="318"/>
      <c r="C15" s="315"/>
      <c r="D15" s="316" t="s">
        <v>109</v>
      </c>
      <c r="E15" s="317"/>
    </row>
    <row r="16" spans="1:5" s="47" customFormat="1" ht="54.75" customHeight="1">
      <c r="A16" s="314" t="s">
        <v>362</v>
      </c>
      <c r="B16" s="318"/>
      <c r="C16" s="315"/>
      <c r="D16" s="203" t="s">
        <v>57</v>
      </c>
      <c r="E16" s="204"/>
    </row>
    <row r="17" spans="1:5" s="47" customFormat="1" ht="21.75" customHeight="1">
      <c r="A17" s="314" t="s">
        <v>363</v>
      </c>
      <c r="B17" s="318"/>
      <c r="C17" s="315"/>
      <c r="D17" s="333" t="s">
        <v>54</v>
      </c>
      <c r="E17" s="334"/>
    </row>
    <row r="18" spans="1:5" s="47" customFormat="1" ht="55.5" customHeight="1">
      <c r="A18" s="314" t="s">
        <v>364</v>
      </c>
      <c r="B18" s="318"/>
      <c r="C18" s="315"/>
      <c r="D18" s="328" t="s">
        <v>32</v>
      </c>
      <c r="E18" s="328"/>
    </row>
    <row r="19" spans="1:5" s="47" customFormat="1" ht="67.5" customHeight="1">
      <c r="A19" s="314" t="s">
        <v>365</v>
      </c>
      <c r="B19" s="315"/>
      <c r="C19" s="179"/>
      <c r="D19" s="203" t="s">
        <v>59</v>
      </c>
      <c r="E19" s="204"/>
    </row>
    <row r="20" spans="1:5" ht="87" customHeight="1">
      <c r="A20" s="314" t="s">
        <v>366</v>
      </c>
      <c r="B20" s="315"/>
      <c r="C20" s="180"/>
      <c r="D20" s="319" t="s">
        <v>33</v>
      </c>
      <c r="E20" s="320"/>
    </row>
    <row r="21" spans="1:5" ht="117" customHeight="1">
      <c r="A21" s="314" t="s">
        <v>396</v>
      </c>
      <c r="B21" s="315"/>
      <c r="C21" s="179"/>
      <c r="D21" s="316" t="s">
        <v>56</v>
      </c>
      <c r="E21" s="317"/>
    </row>
  </sheetData>
  <sheetProtection/>
  <mergeCells count="33">
    <mergeCell ref="D9:E9"/>
    <mergeCell ref="D13:E13"/>
    <mergeCell ref="D15:E15"/>
    <mergeCell ref="D10:E10"/>
    <mergeCell ref="D8:E8"/>
    <mergeCell ref="D1:E1"/>
    <mergeCell ref="D7:E7"/>
    <mergeCell ref="D6:E6"/>
    <mergeCell ref="A3:E3"/>
    <mergeCell ref="A6:C6"/>
    <mergeCell ref="A7:C7"/>
    <mergeCell ref="A8:C8"/>
    <mergeCell ref="A5:B5"/>
    <mergeCell ref="D18:E18"/>
    <mergeCell ref="D5:E5"/>
    <mergeCell ref="D11:E11"/>
    <mergeCell ref="D12:E12"/>
    <mergeCell ref="D17:E17"/>
    <mergeCell ref="A13:C13"/>
    <mergeCell ref="A15:C15"/>
    <mergeCell ref="A9:B9"/>
    <mergeCell ref="A10:C10"/>
    <mergeCell ref="A11:C11"/>
    <mergeCell ref="A12:B12"/>
    <mergeCell ref="A20:B20"/>
    <mergeCell ref="A14:C14"/>
    <mergeCell ref="A21:B21"/>
    <mergeCell ref="D21:E21"/>
    <mergeCell ref="A17:C17"/>
    <mergeCell ref="A18:C18"/>
    <mergeCell ref="A19:B19"/>
    <mergeCell ref="A16:C16"/>
    <mergeCell ref="D20:E20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21">
      <selection activeCell="J13" sqref="J13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28.25" customHeight="1">
      <c r="E1" s="299" t="s">
        <v>460</v>
      </c>
      <c r="F1" s="299"/>
    </row>
    <row r="2" spans="3:6" ht="143.25" customHeight="1">
      <c r="C2" s="128"/>
      <c r="D2" s="128"/>
      <c r="E2" s="299" t="s">
        <v>447</v>
      </c>
      <c r="F2" s="299"/>
    </row>
    <row r="3" spans="1:6" s="47" customFormat="1" ht="34.5" customHeight="1">
      <c r="A3" s="336" t="s">
        <v>411</v>
      </c>
      <c r="B3" s="336"/>
      <c r="C3" s="336"/>
      <c r="D3" s="336"/>
      <c r="E3" s="336"/>
      <c r="F3" s="336"/>
    </row>
    <row r="4" ht="6" customHeight="1"/>
    <row r="5" spans="1:11" ht="39.75" customHeight="1">
      <c r="A5" s="337" t="s">
        <v>63</v>
      </c>
      <c r="B5" s="338"/>
      <c r="C5" s="343" t="s">
        <v>64</v>
      </c>
      <c r="D5" s="346" t="s">
        <v>43</v>
      </c>
      <c r="E5" s="346"/>
      <c r="F5" s="346"/>
      <c r="K5" s="49"/>
    </row>
    <row r="6" spans="1:6" ht="15">
      <c r="A6" s="339"/>
      <c r="B6" s="340"/>
      <c r="C6" s="344"/>
      <c r="D6" s="346"/>
      <c r="E6" s="346"/>
      <c r="F6" s="346"/>
    </row>
    <row r="7" spans="1:10" ht="15">
      <c r="A7" s="341"/>
      <c r="B7" s="342"/>
      <c r="C7" s="344"/>
      <c r="D7" s="346"/>
      <c r="E7" s="346"/>
      <c r="F7" s="346"/>
      <c r="J7" s="134"/>
    </row>
    <row r="8" spans="1:6" ht="85.5">
      <c r="A8" s="241" t="s">
        <v>65</v>
      </c>
      <c r="B8" s="241" t="s">
        <v>66</v>
      </c>
      <c r="C8" s="345"/>
      <c r="D8" s="241">
        <v>2020</v>
      </c>
      <c r="E8" s="241">
        <v>2021</v>
      </c>
      <c r="F8" s="241">
        <v>2022</v>
      </c>
    </row>
    <row r="9" spans="1:6" ht="15">
      <c r="A9" s="205">
        <v>1</v>
      </c>
      <c r="B9" s="205">
        <v>2</v>
      </c>
      <c r="C9" s="205">
        <v>3</v>
      </c>
      <c r="D9" s="205">
        <v>4</v>
      </c>
      <c r="E9" s="205">
        <v>5</v>
      </c>
      <c r="F9" s="205">
        <v>6</v>
      </c>
    </row>
    <row r="10" spans="1:6" ht="47.25">
      <c r="A10" s="234" t="s">
        <v>119</v>
      </c>
      <c r="B10" s="235" t="s">
        <v>312</v>
      </c>
      <c r="C10" s="236" t="s">
        <v>311</v>
      </c>
      <c r="D10" s="237">
        <v>0</v>
      </c>
      <c r="E10" s="237">
        <f>E11</f>
        <v>0</v>
      </c>
      <c r="F10" s="237">
        <f>F11</f>
        <v>0</v>
      </c>
    </row>
    <row r="11" spans="1:6" ht="47.25">
      <c r="A11" s="234" t="s">
        <v>119</v>
      </c>
      <c r="B11" s="127" t="s">
        <v>67</v>
      </c>
      <c r="C11" s="206" t="s">
        <v>68</v>
      </c>
      <c r="D11" s="185">
        <f>D12+D21</f>
        <v>30460.200000000186</v>
      </c>
      <c r="E11" s="207">
        <v>0</v>
      </c>
      <c r="F11" s="207">
        <v>0</v>
      </c>
    </row>
    <row r="12" spans="1:6" ht="38.25" customHeight="1">
      <c r="A12" s="191" t="s">
        <v>119</v>
      </c>
      <c r="B12" s="238" t="s">
        <v>69</v>
      </c>
      <c r="C12" s="239" t="s">
        <v>315</v>
      </c>
      <c r="D12" s="240">
        <f aca="true" t="shared" si="0" ref="D12:F15">D13</f>
        <v>-3926993.54</v>
      </c>
      <c r="E12" s="240">
        <f t="shared" si="0"/>
        <v>-3069000</v>
      </c>
      <c r="F12" s="240">
        <f t="shared" si="0"/>
        <v>-2917600</v>
      </c>
    </row>
    <row r="13" spans="1:6" ht="36" customHeight="1">
      <c r="A13" s="191" t="s">
        <v>119</v>
      </c>
      <c r="B13" s="238" t="s">
        <v>70</v>
      </c>
      <c r="C13" s="239" t="s">
        <v>316</v>
      </c>
      <c r="D13" s="240">
        <f t="shared" si="0"/>
        <v>-3926993.54</v>
      </c>
      <c r="E13" s="240">
        <f t="shared" si="0"/>
        <v>-3069000</v>
      </c>
      <c r="F13" s="240">
        <f t="shared" si="0"/>
        <v>-2917600</v>
      </c>
    </row>
    <row r="14" spans="1:6" ht="36.75" customHeight="1">
      <c r="A14" s="191" t="s">
        <v>119</v>
      </c>
      <c r="B14" s="238" t="s">
        <v>71</v>
      </c>
      <c r="C14" s="239" t="s">
        <v>313</v>
      </c>
      <c r="D14" s="240">
        <f t="shared" si="0"/>
        <v>-3926993.54</v>
      </c>
      <c r="E14" s="240">
        <f t="shared" si="0"/>
        <v>-3069000</v>
      </c>
      <c r="F14" s="240">
        <f t="shared" si="0"/>
        <v>-2917600</v>
      </c>
    </row>
    <row r="15" spans="1:6" ht="47.25">
      <c r="A15" s="191" t="s">
        <v>119</v>
      </c>
      <c r="B15" s="238" t="s">
        <v>72</v>
      </c>
      <c r="C15" s="239" t="s">
        <v>317</v>
      </c>
      <c r="D15" s="240">
        <f t="shared" si="0"/>
        <v>-3926993.54</v>
      </c>
      <c r="E15" s="240">
        <f t="shared" si="0"/>
        <v>-3069000</v>
      </c>
      <c r="F15" s="240">
        <f t="shared" si="0"/>
        <v>-2917600</v>
      </c>
    </row>
    <row r="16" spans="1:6" ht="47.25">
      <c r="A16" s="191" t="s">
        <v>184</v>
      </c>
      <c r="B16" s="238" t="s">
        <v>72</v>
      </c>
      <c r="C16" s="239" t="s">
        <v>317</v>
      </c>
      <c r="D16" s="240">
        <v>-3926993.54</v>
      </c>
      <c r="E16" s="240">
        <v>-3069000</v>
      </c>
      <c r="F16" s="240">
        <v>-2917600</v>
      </c>
    </row>
    <row r="17" spans="1:6" ht="38.25" customHeight="1">
      <c r="A17" s="191" t="s">
        <v>119</v>
      </c>
      <c r="B17" s="238" t="s">
        <v>324</v>
      </c>
      <c r="C17" s="239" t="s">
        <v>318</v>
      </c>
      <c r="D17" s="240">
        <f aca="true" t="shared" si="1" ref="D17:F20">D18</f>
        <v>3957453.74</v>
      </c>
      <c r="E17" s="240">
        <f t="shared" si="1"/>
        <v>3069000</v>
      </c>
      <c r="F17" s="240">
        <f t="shared" si="1"/>
        <v>2917600</v>
      </c>
    </row>
    <row r="18" spans="1:6" ht="36.75" customHeight="1">
      <c r="A18" s="191" t="s">
        <v>119</v>
      </c>
      <c r="B18" s="238" t="s">
        <v>323</v>
      </c>
      <c r="C18" s="239" t="s">
        <v>319</v>
      </c>
      <c r="D18" s="240">
        <f t="shared" si="1"/>
        <v>3957453.74</v>
      </c>
      <c r="E18" s="240">
        <f t="shared" si="1"/>
        <v>3069000</v>
      </c>
      <c r="F18" s="240">
        <f t="shared" si="1"/>
        <v>2917600</v>
      </c>
    </row>
    <row r="19" spans="1:6" ht="47.25">
      <c r="A19" s="191" t="s">
        <v>119</v>
      </c>
      <c r="B19" s="238" t="s">
        <v>322</v>
      </c>
      <c r="C19" s="239" t="s">
        <v>314</v>
      </c>
      <c r="D19" s="240">
        <f t="shared" si="1"/>
        <v>3957453.74</v>
      </c>
      <c r="E19" s="240">
        <f t="shared" si="1"/>
        <v>3069000</v>
      </c>
      <c r="F19" s="240">
        <f t="shared" si="1"/>
        <v>2917600</v>
      </c>
    </row>
    <row r="20" spans="1:6" ht="54" customHeight="1">
      <c r="A20" s="191" t="s">
        <v>119</v>
      </c>
      <c r="B20" s="238" t="s">
        <v>321</v>
      </c>
      <c r="C20" s="239" t="s">
        <v>320</v>
      </c>
      <c r="D20" s="240">
        <f t="shared" si="1"/>
        <v>3957453.74</v>
      </c>
      <c r="E20" s="240">
        <f t="shared" si="1"/>
        <v>3069000</v>
      </c>
      <c r="F20" s="240">
        <f t="shared" si="1"/>
        <v>2917600</v>
      </c>
    </row>
    <row r="21" spans="1:6" ht="50.25" customHeight="1">
      <c r="A21" s="191" t="s">
        <v>184</v>
      </c>
      <c r="B21" s="238" t="s">
        <v>73</v>
      </c>
      <c r="C21" s="239" t="s">
        <v>320</v>
      </c>
      <c r="D21" s="240">
        <v>3957453.74</v>
      </c>
      <c r="E21" s="240">
        <v>3069000</v>
      </c>
      <c r="F21" s="240">
        <v>2917600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7">
      <selection activeCell="C1" sqref="C1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45.8515625" style="0" customWidth="1"/>
    <col min="4" max="4" width="12.421875" style="0" hidden="1" customWidth="1"/>
  </cols>
  <sheetData>
    <row r="1" spans="1:4" ht="121.5" customHeight="1">
      <c r="A1" s="208"/>
      <c r="B1" s="208"/>
      <c r="C1" s="182" t="s">
        <v>448</v>
      </c>
      <c r="D1" s="209"/>
    </row>
    <row r="2" ht="6" customHeight="1"/>
    <row r="3" spans="1:3" ht="77.25" customHeight="1">
      <c r="A3" s="275" t="s">
        <v>412</v>
      </c>
      <c r="B3" s="275"/>
      <c r="C3" s="275"/>
    </row>
    <row r="4" ht="15.75" thickBot="1"/>
    <row r="5" spans="1:3" s="54" customFormat="1" ht="42.75" customHeight="1">
      <c r="A5" s="347" t="s">
        <v>399</v>
      </c>
      <c r="B5" s="348"/>
      <c r="C5" s="351" t="s">
        <v>77</v>
      </c>
    </row>
    <row r="6" spans="1:3" s="54" customFormat="1" ht="4.5" customHeight="1" thickBot="1">
      <c r="A6" s="349"/>
      <c r="B6" s="350"/>
      <c r="C6" s="353"/>
    </row>
    <row r="7" spans="1:3" s="54" customFormat="1" ht="28.5" customHeight="1">
      <c r="A7" s="351" t="s">
        <v>75</v>
      </c>
      <c r="B7" s="351" t="s">
        <v>398</v>
      </c>
      <c r="C7" s="353"/>
    </row>
    <row r="8" spans="1:3" s="54" customFormat="1" ht="41.25" customHeight="1" thickBot="1">
      <c r="A8" s="352"/>
      <c r="B8" s="352"/>
      <c r="C8" s="352"/>
    </row>
    <row r="9" spans="1:3" ht="15.75" thickBot="1">
      <c r="A9" s="50">
        <v>1</v>
      </c>
      <c r="B9" s="51">
        <v>2</v>
      </c>
      <c r="C9" s="51">
        <v>3</v>
      </c>
    </row>
    <row r="10" spans="1:3" ht="45.75" customHeight="1" thickBot="1">
      <c r="A10" s="50">
        <v>805</v>
      </c>
      <c r="B10" s="51"/>
      <c r="C10" s="51" t="s">
        <v>177</v>
      </c>
    </row>
    <row r="11" spans="1:3" ht="50.25" customHeight="1" thickBot="1">
      <c r="A11" s="52">
        <v>805</v>
      </c>
      <c r="B11" s="53" t="s">
        <v>72</v>
      </c>
      <c r="C11" s="53" t="s">
        <v>76</v>
      </c>
    </row>
    <row r="12" spans="1:3" ht="53.25" customHeight="1" thickBot="1">
      <c r="A12" s="52">
        <v>805</v>
      </c>
      <c r="B12" s="53" t="s">
        <v>73</v>
      </c>
      <c r="C12" s="53" t="s">
        <v>74</v>
      </c>
    </row>
  </sheetData>
  <sheetProtection/>
  <mergeCells count="5">
    <mergeCell ref="A5:B6"/>
    <mergeCell ref="A7:A8"/>
    <mergeCell ref="B7:B8"/>
    <mergeCell ref="C5:C8"/>
    <mergeCell ref="A3:C3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90" zoomScaleNormal="90" zoomScalePageLayoutView="0" workbookViewId="0" topLeftCell="A59">
      <selection activeCell="B61" sqref="B6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08.75" customHeight="1">
      <c r="B1" s="299" t="s">
        <v>461</v>
      </c>
      <c r="C1" s="299"/>
      <c r="D1" s="299"/>
    </row>
    <row r="2" spans="2:4" ht="115.5" customHeight="1">
      <c r="B2" s="299" t="s">
        <v>449</v>
      </c>
      <c r="C2" s="299"/>
      <c r="D2" s="299"/>
    </row>
    <row r="3" spans="1:4" ht="112.5" customHeight="1">
      <c r="A3" s="275" t="s">
        <v>413</v>
      </c>
      <c r="B3" s="275"/>
      <c r="C3" s="275"/>
      <c r="D3" s="275"/>
    </row>
    <row r="5" spans="1:4" s="55" customFormat="1" ht="39.75" customHeight="1">
      <c r="A5" s="354" t="s">
        <v>78</v>
      </c>
      <c r="B5" s="355" t="s">
        <v>79</v>
      </c>
      <c r="C5" s="355" t="s">
        <v>108</v>
      </c>
      <c r="D5" s="356" t="s">
        <v>414</v>
      </c>
    </row>
    <row r="6" spans="1:4" s="55" customFormat="1" ht="21" customHeight="1">
      <c r="A6" s="354"/>
      <c r="B6" s="355"/>
      <c r="C6" s="355"/>
      <c r="D6" s="357"/>
    </row>
    <row r="7" spans="1:4" s="55" customFormat="1" ht="15" customHeight="1">
      <c r="A7" s="56" t="s">
        <v>0</v>
      </c>
      <c r="B7" s="79" t="s">
        <v>80</v>
      </c>
      <c r="C7" s="79" t="s">
        <v>81</v>
      </c>
      <c r="D7" s="79" t="s">
        <v>82</v>
      </c>
    </row>
    <row r="8" spans="1:4" s="55" customFormat="1" ht="82.5">
      <c r="A8" s="57" t="s">
        <v>454</v>
      </c>
      <c r="B8" s="149" t="s">
        <v>273</v>
      </c>
      <c r="C8" s="150"/>
      <c r="D8" s="151">
        <f>D9+D18</f>
        <v>1431190</v>
      </c>
    </row>
    <row r="9" spans="1:4" s="55" customFormat="1" ht="103.5">
      <c r="A9" s="60" t="s">
        <v>274</v>
      </c>
      <c r="B9" s="149" t="s">
        <v>275</v>
      </c>
      <c r="C9" s="150"/>
      <c r="D9" s="151">
        <f>D10+D14+D16</f>
        <v>1426190</v>
      </c>
    </row>
    <row r="10" spans="1:4" s="55" customFormat="1" ht="82.5">
      <c r="A10" s="164" t="s">
        <v>196</v>
      </c>
      <c r="B10" s="171" t="s">
        <v>350</v>
      </c>
      <c r="C10" s="172"/>
      <c r="D10" s="169">
        <f>D11+D12+D13</f>
        <v>851190</v>
      </c>
    </row>
    <row r="11" spans="1:4" s="55" customFormat="1" ht="132">
      <c r="A11" s="140" t="s">
        <v>187</v>
      </c>
      <c r="B11" s="156" t="s">
        <v>276</v>
      </c>
      <c r="C11" s="156" t="s">
        <v>88</v>
      </c>
      <c r="D11" s="157">
        <v>697000</v>
      </c>
    </row>
    <row r="12" spans="1:7" s="55" customFormat="1" ht="82.5">
      <c r="A12" s="140" t="s">
        <v>189</v>
      </c>
      <c r="B12" s="156" t="s">
        <v>276</v>
      </c>
      <c r="C12" s="156" t="s">
        <v>84</v>
      </c>
      <c r="D12" s="157">
        <v>151190</v>
      </c>
      <c r="G12" s="62"/>
    </row>
    <row r="13" spans="1:4" s="55" customFormat="1" ht="66">
      <c r="A13" s="140" t="s">
        <v>263</v>
      </c>
      <c r="B13" s="156" t="s">
        <v>276</v>
      </c>
      <c r="C13" s="156" t="s">
        <v>89</v>
      </c>
      <c r="D13" s="157">
        <v>3000</v>
      </c>
    </row>
    <row r="14" spans="1:4" s="55" customFormat="1" ht="49.5">
      <c r="A14" s="166" t="s">
        <v>90</v>
      </c>
      <c r="B14" s="167" t="s">
        <v>327</v>
      </c>
      <c r="C14" s="168"/>
      <c r="D14" s="169">
        <f>SUM(D15)</f>
        <v>555000</v>
      </c>
    </row>
    <row r="15" spans="1:4" s="55" customFormat="1" ht="132.75">
      <c r="A15" s="146" t="s">
        <v>185</v>
      </c>
      <c r="B15" s="155" t="s">
        <v>351</v>
      </c>
      <c r="C15" s="155" t="s">
        <v>88</v>
      </c>
      <c r="D15" s="170">
        <v>555000</v>
      </c>
    </row>
    <row r="16" spans="1:4" s="55" customFormat="1" ht="82.5">
      <c r="A16" s="174" t="s">
        <v>328</v>
      </c>
      <c r="B16" s="171" t="s">
        <v>352</v>
      </c>
      <c r="C16" s="171"/>
      <c r="D16" s="242">
        <f>D17</f>
        <v>20000</v>
      </c>
    </row>
    <row r="17" spans="1:4" s="55" customFormat="1" ht="148.5">
      <c r="A17" s="61" t="s">
        <v>191</v>
      </c>
      <c r="B17" s="156" t="s">
        <v>353</v>
      </c>
      <c r="C17" s="156" t="s">
        <v>84</v>
      </c>
      <c r="D17" s="157">
        <v>20000</v>
      </c>
    </row>
    <row r="18" spans="1:4" s="55" customFormat="1" ht="87" customHeight="1">
      <c r="A18" s="173" t="s">
        <v>325</v>
      </c>
      <c r="B18" s="153" t="s">
        <v>277</v>
      </c>
      <c r="C18" s="153"/>
      <c r="D18" s="154">
        <f>D19</f>
        <v>5000</v>
      </c>
    </row>
    <row r="19" spans="1:4" s="55" customFormat="1" ht="82.5">
      <c r="A19" s="175" t="s">
        <v>278</v>
      </c>
      <c r="B19" s="168" t="s">
        <v>326</v>
      </c>
      <c r="C19" s="168"/>
      <c r="D19" s="169">
        <f>D20</f>
        <v>5000</v>
      </c>
    </row>
    <row r="20" spans="1:4" s="55" customFormat="1" ht="66">
      <c r="A20" s="61" t="s">
        <v>329</v>
      </c>
      <c r="B20" s="56" t="s">
        <v>330</v>
      </c>
      <c r="C20" s="56" t="s">
        <v>84</v>
      </c>
      <c r="D20" s="163">
        <v>5000</v>
      </c>
    </row>
    <row r="21" spans="1:4" s="55" customFormat="1" ht="99">
      <c r="A21" s="57" t="s">
        <v>455</v>
      </c>
      <c r="B21" s="150" t="s">
        <v>91</v>
      </c>
      <c r="C21" s="150"/>
      <c r="D21" s="151">
        <f>D22</f>
        <v>20000</v>
      </c>
    </row>
    <row r="22" spans="1:4" s="55" customFormat="1" ht="69">
      <c r="A22" s="60" t="s">
        <v>336</v>
      </c>
      <c r="B22" s="150" t="s">
        <v>339</v>
      </c>
      <c r="C22" s="150"/>
      <c r="D22" s="151">
        <f>D23</f>
        <v>20000</v>
      </c>
    </row>
    <row r="23" spans="1:4" s="55" customFormat="1" ht="66">
      <c r="A23" s="174" t="s">
        <v>337</v>
      </c>
      <c r="B23" s="172" t="s">
        <v>264</v>
      </c>
      <c r="C23" s="172"/>
      <c r="D23" s="169">
        <f>D24</f>
        <v>20000</v>
      </c>
    </row>
    <row r="24" spans="1:4" s="55" customFormat="1" ht="66">
      <c r="A24" s="61" t="s">
        <v>92</v>
      </c>
      <c r="B24" s="158" t="s">
        <v>279</v>
      </c>
      <c r="C24" s="158" t="s">
        <v>84</v>
      </c>
      <c r="D24" s="157">
        <v>20000</v>
      </c>
    </row>
    <row r="25" spans="1:4" s="55" customFormat="1" ht="99">
      <c r="A25" s="57" t="s">
        <v>197</v>
      </c>
      <c r="B25" s="150" t="s">
        <v>93</v>
      </c>
      <c r="C25" s="150"/>
      <c r="D25" s="151">
        <f>D26</f>
        <v>1000</v>
      </c>
    </row>
    <row r="26" spans="1:4" s="55" customFormat="1" ht="51.75">
      <c r="A26" s="60" t="s">
        <v>338</v>
      </c>
      <c r="B26" s="150" t="s">
        <v>340</v>
      </c>
      <c r="C26" s="150"/>
      <c r="D26" s="151">
        <f>D27</f>
        <v>1000</v>
      </c>
    </row>
    <row r="27" spans="1:4" s="55" customFormat="1" ht="49.5">
      <c r="A27" s="174" t="s">
        <v>94</v>
      </c>
      <c r="B27" s="172" t="s">
        <v>341</v>
      </c>
      <c r="C27" s="172"/>
      <c r="D27" s="169">
        <f>SUM(D28)</f>
        <v>1000</v>
      </c>
    </row>
    <row r="28" spans="1:4" s="55" customFormat="1" ht="66">
      <c r="A28" s="61" t="s">
        <v>95</v>
      </c>
      <c r="B28" s="158" t="s">
        <v>342</v>
      </c>
      <c r="C28" s="158" t="s">
        <v>84</v>
      </c>
      <c r="D28" s="157">
        <v>1000</v>
      </c>
    </row>
    <row r="29" spans="1:4" s="55" customFormat="1" ht="82.5">
      <c r="A29" s="57" t="s">
        <v>456</v>
      </c>
      <c r="B29" s="150" t="s">
        <v>110</v>
      </c>
      <c r="C29" s="150"/>
      <c r="D29" s="151">
        <f>D30</f>
        <v>1000</v>
      </c>
    </row>
    <row r="30" spans="1:4" s="55" customFormat="1" ht="51.75">
      <c r="A30" s="60" t="s">
        <v>346</v>
      </c>
      <c r="B30" s="150" t="s">
        <v>343</v>
      </c>
      <c r="C30" s="150"/>
      <c r="D30" s="151">
        <f>D31</f>
        <v>1000</v>
      </c>
    </row>
    <row r="31" spans="1:4" s="55" customFormat="1" ht="66">
      <c r="A31" s="174" t="s">
        <v>198</v>
      </c>
      <c r="B31" s="172" t="s">
        <v>344</v>
      </c>
      <c r="C31" s="172"/>
      <c r="D31" s="169">
        <f>SUM(D32)</f>
        <v>1000</v>
      </c>
    </row>
    <row r="32" spans="1:4" s="55" customFormat="1" ht="99">
      <c r="A32" s="61" t="s">
        <v>193</v>
      </c>
      <c r="B32" s="158" t="s">
        <v>345</v>
      </c>
      <c r="C32" s="158" t="s">
        <v>84</v>
      </c>
      <c r="D32" s="157">
        <v>1000</v>
      </c>
    </row>
    <row r="33" spans="1:4" s="141" customFormat="1" ht="83.25" customHeight="1">
      <c r="A33" s="143" t="s">
        <v>457</v>
      </c>
      <c r="B33" s="160" t="s">
        <v>97</v>
      </c>
      <c r="C33" s="160"/>
      <c r="D33" s="159">
        <f>D34</f>
        <v>291000</v>
      </c>
    </row>
    <row r="34" spans="1:4" s="141" customFormat="1" ht="54.75" customHeight="1">
      <c r="A34" s="173" t="s">
        <v>281</v>
      </c>
      <c r="B34" s="152" t="s">
        <v>282</v>
      </c>
      <c r="C34" s="152"/>
      <c r="D34" s="176">
        <f>D35</f>
        <v>291000</v>
      </c>
    </row>
    <row r="35" spans="1:4" s="141" customFormat="1" ht="67.5" customHeight="1">
      <c r="A35" s="177" t="s">
        <v>262</v>
      </c>
      <c r="B35" s="168" t="s">
        <v>354</v>
      </c>
      <c r="C35" s="168"/>
      <c r="D35" s="169">
        <f>D36+D37</f>
        <v>291000</v>
      </c>
    </row>
    <row r="36" spans="1:4" s="142" customFormat="1" ht="69" customHeight="1">
      <c r="A36" s="140" t="s">
        <v>83</v>
      </c>
      <c r="B36" s="156" t="s">
        <v>283</v>
      </c>
      <c r="C36" s="156" t="s">
        <v>84</v>
      </c>
      <c r="D36" s="157">
        <v>286000</v>
      </c>
    </row>
    <row r="37" spans="1:4" s="142" customFormat="1" ht="69" customHeight="1">
      <c r="A37" s="140" t="s">
        <v>356</v>
      </c>
      <c r="B37" s="156" t="s">
        <v>357</v>
      </c>
      <c r="C37" s="156" t="s">
        <v>84</v>
      </c>
      <c r="D37" s="157">
        <v>5000</v>
      </c>
    </row>
    <row r="38" spans="1:4" s="141" customFormat="1" ht="83.25" customHeight="1">
      <c r="A38" s="143" t="s">
        <v>458</v>
      </c>
      <c r="B38" s="160" t="s">
        <v>289</v>
      </c>
      <c r="C38" s="161"/>
      <c r="D38" s="151">
        <f>D39</f>
        <v>1715494</v>
      </c>
    </row>
    <row r="39" spans="1:4" s="141" customFormat="1" ht="47.25" customHeight="1">
      <c r="A39" s="173" t="s">
        <v>347</v>
      </c>
      <c r="B39" s="152" t="s">
        <v>348</v>
      </c>
      <c r="C39" s="153"/>
      <c r="D39" s="154">
        <f>D40</f>
        <v>1715494</v>
      </c>
    </row>
    <row r="40" spans="1:4" s="144" customFormat="1" ht="46.5" customHeight="1">
      <c r="A40" s="166" t="s">
        <v>87</v>
      </c>
      <c r="B40" s="167" t="s">
        <v>284</v>
      </c>
      <c r="C40" s="168"/>
      <c r="D40" s="169">
        <f>D41+D42+D43+D44+D45</f>
        <v>1715494</v>
      </c>
    </row>
    <row r="41" spans="1:4" s="142" customFormat="1" ht="135.75" customHeight="1">
      <c r="A41" s="145" t="s">
        <v>194</v>
      </c>
      <c r="B41" s="156" t="s">
        <v>285</v>
      </c>
      <c r="C41" s="156" t="s">
        <v>88</v>
      </c>
      <c r="D41" s="157">
        <v>775000</v>
      </c>
    </row>
    <row r="42" spans="1:4" s="142" customFormat="1" ht="84" customHeight="1">
      <c r="A42" s="140" t="s">
        <v>181</v>
      </c>
      <c r="B42" s="156" t="s">
        <v>285</v>
      </c>
      <c r="C42" s="156" t="s">
        <v>84</v>
      </c>
      <c r="D42" s="157">
        <v>701000</v>
      </c>
    </row>
    <row r="43" spans="1:4" s="142" customFormat="1" ht="84" customHeight="1">
      <c r="A43" s="140" t="s">
        <v>265</v>
      </c>
      <c r="B43" s="156" t="s">
        <v>285</v>
      </c>
      <c r="C43" s="156" t="s">
        <v>89</v>
      </c>
      <c r="D43" s="157">
        <v>2000</v>
      </c>
    </row>
    <row r="44" spans="1:4" s="142" customFormat="1" ht="200.25" customHeight="1">
      <c r="A44" s="248" t="s">
        <v>333</v>
      </c>
      <c r="B44" s="156" t="s">
        <v>331</v>
      </c>
      <c r="C44" s="156" t="s">
        <v>88</v>
      </c>
      <c r="D44" s="157">
        <v>16000</v>
      </c>
    </row>
    <row r="45" spans="1:4" s="142" customFormat="1" ht="198">
      <c r="A45" s="248" t="s">
        <v>333</v>
      </c>
      <c r="B45" s="156" t="s">
        <v>332</v>
      </c>
      <c r="C45" s="156" t="s">
        <v>88</v>
      </c>
      <c r="D45" s="157">
        <v>221494</v>
      </c>
    </row>
    <row r="46" spans="1:4" s="58" customFormat="1" ht="85.5" customHeight="1">
      <c r="A46" s="63" t="s">
        <v>199</v>
      </c>
      <c r="B46" s="149" t="s">
        <v>98</v>
      </c>
      <c r="C46" s="149"/>
      <c r="D46" s="159">
        <f>SUM(D47:D60)</f>
        <v>497769.7400000001</v>
      </c>
    </row>
    <row r="47" spans="1:4" s="64" customFormat="1" ht="50.25" customHeight="1">
      <c r="A47" s="61" t="s">
        <v>190</v>
      </c>
      <c r="B47" s="158" t="s">
        <v>286</v>
      </c>
      <c r="C47" s="158" t="s">
        <v>89</v>
      </c>
      <c r="D47" s="157">
        <v>20000</v>
      </c>
    </row>
    <row r="48" spans="1:4" s="64" customFormat="1" ht="50.25" customHeight="1">
      <c r="A48" s="61" t="s">
        <v>334</v>
      </c>
      <c r="B48" s="158" t="s">
        <v>335</v>
      </c>
      <c r="C48" s="158" t="s">
        <v>84</v>
      </c>
      <c r="D48" s="157">
        <v>55000</v>
      </c>
    </row>
    <row r="49" spans="1:4" s="55" customFormat="1" ht="132.75" customHeight="1">
      <c r="A49" s="61" t="s">
        <v>304</v>
      </c>
      <c r="B49" s="158" t="s">
        <v>287</v>
      </c>
      <c r="C49" s="158" t="s">
        <v>88</v>
      </c>
      <c r="D49" s="157">
        <v>81000</v>
      </c>
    </row>
    <row r="50" spans="1:4" s="55" customFormat="1" ht="141" customHeight="1">
      <c r="A50" s="256" t="s">
        <v>355</v>
      </c>
      <c r="B50" s="257" t="s">
        <v>288</v>
      </c>
      <c r="C50" s="257" t="s">
        <v>84</v>
      </c>
      <c r="D50" s="258">
        <v>95011.83</v>
      </c>
    </row>
    <row r="51" spans="1:4" s="55" customFormat="1" ht="181.5">
      <c r="A51" s="259" t="s">
        <v>434</v>
      </c>
      <c r="B51" s="261" t="s">
        <v>426</v>
      </c>
      <c r="C51" s="261">
        <v>200</v>
      </c>
      <c r="D51" s="243">
        <v>125.14</v>
      </c>
    </row>
    <row r="52" spans="1:4" s="55" customFormat="1" ht="375">
      <c r="A52" s="260" t="s">
        <v>435</v>
      </c>
      <c r="B52" s="261" t="s">
        <v>427</v>
      </c>
      <c r="C52" s="261">
        <v>200</v>
      </c>
      <c r="D52" s="243">
        <v>526.87</v>
      </c>
    </row>
    <row r="53" spans="1:4" s="55" customFormat="1" ht="168.75">
      <c r="A53" s="260" t="s">
        <v>440</v>
      </c>
      <c r="B53" s="261" t="s">
        <v>428</v>
      </c>
      <c r="C53" s="261">
        <v>200</v>
      </c>
      <c r="D53" s="243">
        <v>125.14</v>
      </c>
    </row>
    <row r="54" spans="1:4" s="55" customFormat="1" ht="206.25">
      <c r="A54" s="260" t="s">
        <v>439</v>
      </c>
      <c r="B54" s="261" t="s">
        <v>432</v>
      </c>
      <c r="C54" s="261">
        <v>200</v>
      </c>
      <c r="D54" s="243">
        <v>125.14</v>
      </c>
    </row>
    <row r="55" spans="1:4" s="55" customFormat="1" ht="243.75">
      <c r="A55" s="260" t="s">
        <v>436</v>
      </c>
      <c r="B55" s="261" t="s">
        <v>433</v>
      </c>
      <c r="C55" s="261">
        <v>200</v>
      </c>
      <c r="D55" s="243">
        <v>125.14</v>
      </c>
    </row>
    <row r="56" spans="1:4" s="55" customFormat="1" ht="180.75" customHeight="1">
      <c r="A56" s="260" t="s">
        <v>437</v>
      </c>
      <c r="B56" s="261" t="s">
        <v>431</v>
      </c>
      <c r="C56" s="261">
        <v>200</v>
      </c>
      <c r="D56" s="243">
        <v>125.14</v>
      </c>
    </row>
    <row r="57" spans="1:4" s="55" customFormat="1" ht="168.75">
      <c r="A57" s="260" t="s">
        <v>438</v>
      </c>
      <c r="B57" s="261" t="s">
        <v>430</v>
      </c>
      <c r="C57" s="261">
        <v>200</v>
      </c>
      <c r="D57" s="243">
        <v>125.14</v>
      </c>
    </row>
    <row r="58" spans="1:4" s="64" customFormat="1" ht="68.25" customHeight="1">
      <c r="A58" s="61" t="s">
        <v>114</v>
      </c>
      <c r="B58" s="158" t="s">
        <v>360</v>
      </c>
      <c r="C58" s="158" t="s">
        <v>106</v>
      </c>
      <c r="D58" s="162">
        <v>115020</v>
      </c>
    </row>
    <row r="59" spans="1:4" ht="49.5">
      <c r="A59" s="61" t="s">
        <v>443</v>
      </c>
      <c r="B59" s="158" t="s">
        <v>441</v>
      </c>
      <c r="C59" s="158" t="s">
        <v>89</v>
      </c>
      <c r="D59" s="162">
        <v>100000</v>
      </c>
    </row>
    <row r="60" spans="1:4" ht="66">
      <c r="A60" s="61" t="s">
        <v>466</v>
      </c>
      <c r="B60" s="158" t="s">
        <v>471</v>
      </c>
      <c r="C60" s="158" t="s">
        <v>467</v>
      </c>
      <c r="D60" s="162">
        <v>30460.2</v>
      </c>
    </row>
    <row r="61" spans="1:4" ht="16.5">
      <c r="A61" s="65" t="s">
        <v>107</v>
      </c>
      <c r="B61" s="81"/>
      <c r="C61" s="81"/>
      <c r="D61" s="249">
        <f>D8+D22+D25+D29+D33+D38+D46</f>
        <v>3957453.74</v>
      </c>
    </row>
  </sheetData>
  <sheetProtection/>
  <mergeCells count="7">
    <mergeCell ref="B1:D1"/>
    <mergeCell ref="B2:D2"/>
    <mergeCell ref="A5:A6"/>
    <mergeCell ref="B5:B6"/>
    <mergeCell ref="C5:C6"/>
    <mergeCell ref="D5:D6"/>
    <mergeCell ref="A3:D3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42">
      <selection activeCell="A39" sqref="A39"/>
    </sheetView>
  </sheetViews>
  <sheetFormatPr defaultColWidth="9.140625" defaultRowHeight="15"/>
  <cols>
    <col min="1" max="1" width="41.140625" style="0" customWidth="1"/>
    <col min="2" max="2" width="16.7109375" style="0" customWidth="1"/>
    <col min="3" max="3" width="6.7109375" style="0" customWidth="1"/>
    <col min="4" max="4" width="15.140625" style="0" customWidth="1"/>
    <col min="5" max="5" width="16.8515625" style="0" customWidth="1"/>
  </cols>
  <sheetData>
    <row r="1" spans="2:5" ht="123.75" customHeight="1">
      <c r="B1" s="359" t="s">
        <v>450</v>
      </c>
      <c r="C1" s="359"/>
      <c r="D1" s="359"/>
      <c r="E1" s="359"/>
    </row>
    <row r="2" spans="1:5" ht="94.5" customHeight="1">
      <c r="A2" s="275" t="s">
        <v>415</v>
      </c>
      <c r="B2" s="358"/>
      <c r="C2" s="358"/>
      <c r="D2" s="358"/>
      <c r="E2" s="358"/>
    </row>
    <row r="3" ht="6" customHeight="1"/>
    <row r="4" spans="1:5" s="78" customFormat="1" ht="43.5" customHeight="1">
      <c r="A4" s="354" t="s">
        <v>78</v>
      </c>
      <c r="B4" s="355" t="s">
        <v>79</v>
      </c>
      <c r="C4" s="355" t="s">
        <v>108</v>
      </c>
      <c r="D4" s="360" t="s">
        <v>349</v>
      </c>
      <c r="E4" s="362" t="s">
        <v>416</v>
      </c>
    </row>
    <row r="5" spans="1:5" s="66" customFormat="1" ht="15" customHeight="1">
      <c r="A5" s="354"/>
      <c r="B5" s="355"/>
      <c r="C5" s="355"/>
      <c r="D5" s="361"/>
      <c r="E5" s="363"/>
    </row>
    <row r="6" spans="1:5" s="58" customFormat="1" ht="18.75">
      <c r="A6" s="56" t="s">
        <v>0</v>
      </c>
      <c r="B6" s="79" t="s">
        <v>80</v>
      </c>
      <c r="C6" s="79" t="s">
        <v>81</v>
      </c>
      <c r="D6" s="211">
        <v>5</v>
      </c>
      <c r="E6" s="211">
        <v>6</v>
      </c>
    </row>
    <row r="7" spans="1:5" s="58" customFormat="1" ht="87" customHeight="1">
      <c r="A7" s="57" t="s">
        <v>454</v>
      </c>
      <c r="B7" s="149" t="s">
        <v>273</v>
      </c>
      <c r="C7" s="150"/>
      <c r="D7" s="212">
        <f>D8+D17</f>
        <v>1160800</v>
      </c>
      <c r="E7" s="245">
        <f>E8+E17</f>
        <v>1132965</v>
      </c>
    </row>
    <row r="8" spans="1:5" s="55" customFormat="1" ht="51" customHeight="1">
      <c r="A8" s="60" t="s">
        <v>274</v>
      </c>
      <c r="B8" s="149" t="s">
        <v>275</v>
      </c>
      <c r="C8" s="150"/>
      <c r="D8" s="213">
        <f>D9+D13+D15</f>
        <v>1155800</v>
      </c>
      <c r="E8" s="254">
        <f>E9+E13+E16</f>
        <v>1122965</v>
      </c>
    </row>
    <row r="9" spans="1:5" s="55" customFormat="1" ht="99">
      <c r="A9" s="164" t="s">
        <v>196</v>
      </c>
      <c r="B9" s="171" t="s">
        <v>350</v>
      </c>
      <c r="C9" s="172"/>
      <c r="D9" s="214">
        <f>D10</f>
        <v>654800</v>
      </c>
      <c r="E9" s="255">
        <f>E10+E11+E12</f>
        <v>652965</v>
      </c>
    </row>
    <row r="10" spans="1:5" s="58" customFormat="1" ht="165">
      <c r="A10" s="140" t="s">
        <v>187</v>
      </c>
      <c r="B10" s="156" t="s">
        <v>276</v>
      </c>
      <c r="C10" s="156" t="s">
        <v>88</v>
      </c>
      <c r="D10" s="215">
        <v>654800</v>
      </c>
      <c r="E10" s="243">
        <v>630000</v>
      </c>
    </row>
    <row r="11" spans="1:5" s="58" customFormat="1" ht="99">
      <c r="A11" s="140" t="s">
        <v>189</v>
      </c>
      <c r="B11" s="156" t="s">
        <v>276</v>
      </c>
      <c r="C11" s="156" t="s">
        <v>84</v>
      </c>
      <c r="D11" s="215">
        <v>0</v>
      </c>
      <c r="E11" s="243">
        <v>22465</v>
      </c>
    </row>
    <row r="12" spans="1:5" s="59" customFormat="1" ht="66">
      <c r="A12" s="140" t="s">
        <v>263</v>
      </c>
      <c r="B12" s="156" t="s">
        <v>276</v>
      </c>
      <c r="C12" s="156" t="s">
        <v>89</v>
      </c>
      <c r="D12" s="214">
        <v>0</v>
      </c>
      <c r="E12" s="243">
        <v>500</v>
      </c>
    </row>
    <row r="13" spans="1:5" s="55" customFormat="1" ht="70.5" customHeight="1">
      <c r="A13" s="166" t="s">
        <v>90</v>
      </c>
      <c r="B13" s="167" t="s">
        <v>327</v>
      </c>
      <c r="C13" s="168"/>
      <c r="D13" s="214">
        <f>D14</f>
        <v>500000</v>
      </c>
      <c r="E13" s="243">
        <f>E14</f>
        <v>450000</v>
      </c>
    </row>
    <row r="14" spans="1:5" s="55" customFormat="1" ht="165.75">
      <c r="A14" s="146" t="s">
        <v>185</v>
      </c>
      <c r="B14" s="155" t="s">
        <v>351</v>
      </c>
      <c r="C14" s="155" t="s">
        <v>88</v>
      </c>
      <c r="D14" s="243">
        <v>500000</v>
      </c>
      <c r="E14" s="243">
        <v>450000</v>
      </c>
    </row>
    <row r="15" spans="1:5" s="55" customFormat="1" ht="99">
      <c r="A15" s="174" t="s">
        <v>328</v>
      </c>
      <c r="B15" s="171" t="s">
        <v>352</v>
      </c>
      <c r="C15" s="171"/>
      <c r="D15" s="244">
        <f>D16</f>
        <v>1000</v>
      </c>
      <c r="E15" s="244">
        <f>E16</f>
        <v>20000</v>
      </c>
    </row>
    <row r="16" spans="1:5" s="55" customFormat="1" ht="181.5">
      <c r="A16" s="61" t="s">
        <v>191</v>
      </c>
      <c r="B16" s="156" t="s">
        <v>353</v>
      </c>
      <c r="C16" s="156" t="s">
        <v>84</v>
      </c>
      <c r="D16" s="243">
        <v>1000</v>
      </c>
      <c r="E16" s="243">
        <v>20000</v>
      </c>
    </row>
    <row r="17" spans="1:5" s="55" customFormat="1" ht="86.25">
      <c r="A17" s="173" t="s">
        <v>325</v>
      </c>
      <c r="B17" s="153" t="s">
        <v>277</v>
      </c>
      <c r="C17" s="153"/>
      <c r="D17" s="154">
        <f>D18</f>
        <v>5000</v>
      </c>
      <c r="E17" s="245">
        <f>E18</f>
        <v>10000</v>
      </c>
    </row>
    <row r="18" spans="1:5" s="55" customFormat="1" ht="82.5">
      <c r="A18" s="175" t="s">
        <v>278</v>
      </c>
      <c r="B18" s="168" t="s">
        <v>326</v>
      </c>
      <c r="C18" s="168"/>
      <c r="D18" s="169">
        <f>D19</f>
        <v>5000</v>
      </c>
      <c r="E18" s="169">
        <f>E19</f>
        <v>10000</v>
      </c>
    </row>
    <row r="19" spans="1:5" s="55" customFormat="1" ht="82.5">
      <c r="A19" s="61" t="s">
        <v>329</v>
      </c>
      <c r="B19" s="56" t="s">
        <v>330</v>
      </c>
      <c r="C19" s="56" t="s">
        <v>84</v>
      </c>
      <c r="D19" s="163">
        <v>5000</v>
      </c>
      <c r="E19" s="243">
        <v>10000</v>
      </c>
    </row>
    <row r="20" spans="1:5" s="55" customFormat="1" ht="107.25" customHeight="1">
      <c r="A20" s="57" t="s">
        <v>455</v>
      </c>
      <c r="B20" s="150" t="s">
        <v>91</v>
      </c>
      <c r="C20" s="150"/>
      <c r="D20" s="151">
        <f aca="true" t="shared" si="0" ref="D20:E22">D21</f>
        <v>25000</v>
      </c>
      <c r="E20" s="151">
        <f t="shared" si="0"/>
        <v>20000</v>
      </c>
    </row>
    <row r="21" spans="1:5" s="55" customFormat="1" ht="72.75" customHeight="1">
      <c r="A21" s="60" t="s">
        <v>336</v>
      </c>
      <c r="B21" s="150" t="s">
        <v>339</v>
      </c>
      <c r="C21" s="150"/>
      <c r="D21" s="151">
        <f t="shared" si="0"/>
        <v>25000</v>
      </c>
      <c r="E21" s="151">
        <f t="shared" si="0"/>
        <v>20000</v>
      </c>
    </row>
    <row r="22" spans="1:5" s="55" customFormat="1" ht="66">
      <c r="A22" s="174" t="s">
        <v>337</v>
      </c>
      <c r="B22" s="172" t="s">
        <v>264</v>
      </c>
      <c r="C22" s="172"/>
      <c r="D22" s="169">
        <f t="shared" si="0"/>
        <v>25000</v>
      </c>
      <c r="E22" s="169">
        <f t="shared" si="0"/>
        <v>20000</v>
      </c>
    </row>
    <row r="23" spans="1:5" s="59" customFormat="1" ht="82.5">
      <c r="A23" s="61" t="s">
        <v>92</v>
      </c>
      <c r="B23" s="158" t="s">
        <v>279</v>
      </c>
      <c r="C23" s="158" t="s">
        <v>84</v>
      </c>
      <c r="D23" s="157">
        <v>25000</v>
      </c>
      <c r="E23" s="157">
        <v>20000</v>
      </c>
    </row>
    <row r="24" spans="1:5" s="58" customFormat="1" ht="105.75" customHeight="1">
      <c r="A24" s="57" t="s">
        <v>197</v>
      </c>
      <c r="B24" s="150" t="s">
        <v>93</v>
      </c>
      <c r="C24" s="150"/>
      <c r="D24" s="151">
        <f>D25</f>
        <v>1000</v>
      </c>
      <c r="E24" s="151">
        <f>E25</f>
        <v>1000</v>
      </c>
    </row>
    <row r="25" spans="1:5" s="55" customFormat="1" ht="57.75" customHeight="1">
      <c r="A25" s="60" t="s">
        <v>338</v>
      </c>
      <c r="B25" s="150" t="s">
        <v>340</v>
      </c>
      <c r="C25" s="150"/>
      <c r="D25" s="151">
        <f>D26</f>
        <v>1000</v>
      </c>
      <c r="E25" s="151">
        <f>E26</f>
        <v>1000</v>
      </c>
    </row>
    <row r="26" spans="1:5" s="59" customFormat="1" ht="57" customHeight="1">
      <c r="A26" s="174" t="s">
        <v>94</v>
      </c>
      <c r="B26" s="172" t="s">
        <v>341</v>
      </c>
      <c r="C26" s="172"/>
      <c r="D26" s="169">
        <f>SUM(D27)</f>
        <v>1000</v>
      </c>
      <c r="E26" s="169">
        <f>SUM(E27)</f>
        <v>1000</v>
      </c>
    </row>
    <row r="27" spans="1:5" s="55" customFormat="1" ht="69.75" customHeight="1">
      <c r="A27" s="61" t="s">
        <v>95</v>
      </c>
      <c r="B27" s="158" t="s">
        <v>342</v>
      </c>
      <c r="C27" s="158" t="s">
        <v>84</v>
      </c>
      <c r="D27" s="157">
        <v>1000</v>
      </c>
      <c r="E27" s="157">
        <v>1000</v>
      </c>
    </row>
    <row r="28" spans="1:5" s="55" customFormat="1" ht="99">
      <c r="A28" s="57" t="s">
        <v>456</v>
      </c>
      <c r="B28" s="150" t="s">
        <v>343</v>
      </c>
      <c r="C28" s="150"/>
      <c r="D28" s="151">
        <f>D29</f>
        <v>1000</v>
      </c>
      <c r="E28" s="151">
        <f>E29</f>
        <v>1000</v>
      </c>
    </row>
    <row r="29" spans="1:5" s="59" customFormat="1" ht="51.75">
      <c r="A29" s="60" t="s">
        <v>346</v>
      </c>
      <c r="B29" s="150" t="s">
        <v>343</v>
      </c>
      <c r="C29" s="150"/>
      <c r="D29" s="151">
        <f>D30</f>
        <v>1000</v>
      </c>
      <c r="E29" s="151">
        <f>E30</f>
        <v>1000</v>
      </c>
    </row>
    <row r="30" spans="1:5" s="55" customFormat="1" ht="66">
      <c r="A30" s="174" t="s">
        <v>198</v>
      </c>
      <c r="B30" s="172" t="s">
        <v>344</v>
      </c>
      <c r="C30" s="172"/>
      <c r="D30" s="169">
        <f>SUM(D31)</f>
        <v>1000</v>
      </c>
      <c r="E30" s="169">
        <f>SUM(E31)</f>
        <v>1000</v>
      </c>
    </row>
    <row r="31" spans="1:5" s="55" customFormat="1" ht="99">
      <c r="A31" s="61" t="s">
        <v>193</v>
      </c>
      <c r="B31" s="158" t="s">
        <v>345</v>
      </c>
      <c r="C31" s="158" t="s">
        <v>84</v>
      </c>
      <c r="D31" s="157">
        <v>1000</v>
      </c>
      <c r="E31" s="157">
        <v>1000</v>
      </c>
    </row>
    <row r="32" spans="1:5" s="59" customFormat="1" ht="85.5" customHeight="1">
      <c r="A32" s="143" t="s">
        <v>459</v>
      </c>
      <c r="B32" s="160" t="s">
        <v>97</v>
      </c>
      <c r="C32" s="160"/>
      <c r="D32" s="159">
        <f>D33</f>
        <v>260000</v>
      </c>
      <c r="E32" s="159">
        <f>E33</f>
        <v>265000</v>
      </c>
    </row>
    <row r="33" spans="1:5" ht="51.75">
      <c r="A33" s="173" t="s">
        <v>281</v>
      </c>
      <c r="B33" s="152" t="s">
        <v>282</v>
      </c>
      <c r="C33" s="152"/>
      <c r="D33" s="176">
        <f>D34</f>
        <v>260000</v>
      </c>
      <c r="E33" s="176">
        <f>E34</f>
        <v>265000</v>
      </c>
    </row>
    <row r="34" spans="1:5" ht="91.5" customHeight="1">
      <c r="A34" s="177" t="s">
        <v>262</v>
      </c>
      <c r="B34" s="168" t="s">
        <v>354</v>
      </c>
      <c r="C34" s="168"/>
      <c r="D34" s="169">
        <f>D35+D36</f>
        <v>260000</v>
      </c>
      <c r="E34" s="169">
        <f>E35+E36</f>
        <v>265000</v>
      </c>
    </row>
    <row r="35" spans="1:5" ht="82.5">
      <c r="A35" s="140" t="s">
        <v>83</v>
      </c>
      <c r="B35" s="156" t="s">
        <v>283</v>
      </c>
      <c r="C35" s="156" t="s">
        <v>84</v>
      </c>
      <c r="D35" s="157">
        <v>255000</v>
      </c>
      <c r="E35" s="157">
        <v>260000</v>
      </c>
    </row>
    <row r="36" spans="1:5" ht="66">
      <c r="A36" s="140" t="s">
        <v>356</v>
      </c>
      <c r="B36" s="156" t="s">
        <v>357</v>
      </c>
      <c r="C36" s="156" t="s">
        <v>84</v>
      </c>
      <c r="D36" s="157">
        <v>5000</v>
      </c>
      <c r="E36" s="157">
        <v>5000</v>
      </c>
    </row>
    <row r="37" spans="1:5" ht="82.5">
      <c r="A37" s="143" t="s">
        <v>458</v>
      </c>
      <c r="B37" s="160" t="s">
        <v>289</v>
      </c>
      <c r="C37" s="161"/>
      <c r="D37" s="151">
        <f>D38</f>
        <v>1329505</v>
      </c>
      <c r="E37" s="151">
        <f>E38</f>
        <v>1135130</v>
      </c>
    </row>
    <row r="38" spans="1:5" ht="34.5">
      <c r="A38" s="173" t="s">
        <v>347</v>
      </c>
      <c r="B38" s="152" t="s">
        <v>348</v>
      </c>
      <c r="C38" s="153"/>
      <c r="D38" s="154">
        <f>D39</f>
        <v>1329505</v>
      </c>
      <c r="E38" s="154">
        <f>E39</f>
        <v>1135130</v>
      </c>
    </row>
    <row r="39" spans="1:5" ht="33">
      <c r="A39" s="166" t="s">
        <v>87</v>
      </c>
      <c r="B39" s="167" t="s">
        <v>284</v>
      </c>
      <c r="C39" s="168"/>
      <c r="D39" s="169">
        <f>D40+D41+D42+D43</f>
        <v>1329505</v>
      </c>
      <c r="E39" s="169">
        <f>E40+E41+E42+E43</f>
        <v>1135130</v>
      </c>
    </row>
    <row r="40" spans="1:5" ht="181.5">
      <c r="A40" s="145" t="s">
        <v>180</v>
      </c>
      <c r="B40" s="156" t="s">
        <v>285</v>
      </c>
      <c r="C40" s="156" t="s">
        <v>88</v>
      </c>
      <c r="D40" s="157">
        <v>700000</v>
      </c>
      <c r="E40" s="157">
        <v>650000</v>
      </c>
    </row>
    <row r="41" spans="1:5" ht="115.5">
      <c r="A41" s="140" t="s">
        <v>181</v>
      </c>
      <c r="B41" s="156" t="s">
        <v>285</v>
      </c>
      <c r="C41" s="156" t="s">
        <v>84</v>
      </c>
      <c r="D41" s="157">
        <v>611505</v>
      </c>
      <c r="E41" s="157">
        <v>467130</v>
      </c>
    </row>
    <row r="42" spans="1:5" ht="82.5">
      <c r="A42" s="140" t="s">
        <v>265</v>
      </c>
      <c r="B42" s="156" t="s">
        <v>285</v>
      </c>
      <c r="C42" s="156" t="s">
        <v>89</v>
      </c>
      <c r="D42" s="157">
        <v>2000</v>
      </c>
      <c r="E42" s="157">
        <v>2000</v>
      </c>
    </row>
    <row r="43" spans="1:5" ht="231">
      <c r="A43" s="248" t="s">
        <v>333</v>
      </c>
      <c r="B43" s="156" t="s">
        <v>331</v>
      </c>
      <c r="C43" s="156" t="s">
        <v>88</v>
      </c>
      <c r="D43" s="157">
        <v>16000</v>
      </c>
      <c r="E43" s="157">
        <v>16000</v>
      </c>
    </row>
    <row r="44" spans="1:5" ht="104.25" customHeight="1">
      <c r="A44" s="63" t="s">
        <v>199</v>
      </c>
      <c r="B44" s="149" t="s">
        <v>98</v>
      </c>
      <c r="C44" s="149"/>
      <c r="D44" s="159">
        <f>SUM(D45:D47)</f>
        <v>217020</v>
      </c>
      <c r="E44" s="159">
        <f>SUM(E45:E47)</f>
        <v>220920</v>
      </c>
    </row>
    <row r="45" spans="1:5" ht="66">
      <c r="A45" s="61" t="s">
        <v>190</v>
      </c>
      <c r="B45" s="158" t="s">
        <v>286</v>
      </c>
      <c r="C45" s="158" t="s">
        <v>89</v>
      </c>
      <c r="D45" s="157">
        <v>20000</v>
      </c>
      <c r="E45" s="157">
        <v>20000</v>
      </c>
    </row>
    <row r="46" spans="1:5" ht="165">
      <c r="A46" s="61" t="s">
        <v>304</v>
      </c>
      <c r="B46" s="158" t="s">
        <v>287</v>
      </c>
      <c r="C46" s="158" t="s">
        <v>88</v>
      </c>
      <c r="D46" s="157">
        <v>82000</v>
      </c>
      <c r="E46" s="157">
        <v>85900</v>
      </c>
    </row>
    <row r="47" spans="1:5" ht="82.5">
      <c r="A47" s="61" t="s">
        <v>114</v>
      </c>
      <c r="B47" s="158" t="s">
        <v>360</v>
      </c>
      <c r="C47" s="158" t="s">
        <v>106</v>
      </c>
      <c r="D47" s="162">
        <v>115020</v>
      </c>
      <c r="E47" s="162">
        <v>115020</v>
      </c>
    </row>
    <row r="48" spans="1:5" ht="16.5">
      <c r="A48" s="216" t="s">
        <v>305</v>
      </c>
      <c r="B48" s="217"/>
      <c r="C48" s="217"/>
      <c r="D48" s="80">
        <f>D7+D21+D24+D28+D32+D37+D44</f>
        <v>2994325</v>
      </c>
      <c r="E48" s="80">
        <f>E7+E20+E24+E28+E32+E37+E44</f>
        <v>2776015</v>
      </c>
    </row>
  </sheetData>
  <sheetProtection/>
  <mergeCells count="7">
    <mergeCell ref="A2:E2"/>
    <mergeCell ref="B1:E1"/>
    <mergeCell ref="A4:A5"/>
    <mergeCell ref="B4:B5"/>
    <mergeCell ref="C4:C5"/>
    <mergeCell ref="D4:D5"/>
    <mergeCell ref="E4:E5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2020-03-16T06:57:12Z</cp:lastPrinted>
  <dcterms:created xsi:type="dcterms:W3CDTF">2015-11-12T13:52:25Z</dcterms:created>
  <dcterms:modified xsi:type="dcterms:W3CDTF">2020-04-01T05:59:54Z</dcterms:modified>
  <cp:category/>
  <cp:version/>
  <cp:contentType/>
  <cp:contentStatus/>
</cp:coreProperties>
</file>