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Прил.№1 нормативы" sheetId="1" r:id="rId1"/>
    <sheet name="Прил.№2 Доходы" sheetId="2" r:id="rId2"/>
    <sheet name="Прил.№2 Доходы (табл.2))" sheetId="3" r:id="rId3"/>
    <sheet name="Прил.№3 ист.вн.фин. (2)" sheetId="4" r:id="rId4"/>
    <sheet name="Прил.4" sheetId="5" r:id="rId5"/>
    <sheet name="Прил.5" sheetId="6" r:id="rId6"/>
    <sheet name="Прил.6," sheetId="7" r:id="rId7"/>
    <sheet name="Прил.№2 Доходы (табл.1) " sheetId="8" state="hidden" r:id="rId8"/>
    <sheet name="Прил.№2 Доходы (табл.1)" sheetId="9" state="hidden" r:id="rId9"/>
    <sheet name="Прил.№4 ист.вн.фин." sheetId="10" state="hidden" r:id="rId10"/>
    <sheet name="Прил.6" sheetId="11" state="hidden" r:id="rId11"/>
    <sheet name="Прил.8" sheetId="12" state="hidden" r:id="rId12"/>
    <sheet name="Прил.9" sheetId="13" state="hidden" r:id="rId13"/>
    <sheet name="Прил.10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<sst xmlns="http://schemas.openxmlformats.org/spreadsheetml/2006/main" count="1105" uniqueCount="434">
  <si>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</si>
  <si>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</si>
  <si>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</si>
  <si>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</si>
  <si>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</si>
  <si>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</si>
  <si>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</si>
  <si>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</si>
  <si>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</si>
  <si>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</si>
  <si>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</si>
  <si>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</si>
  <si>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</si>
  <si>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</si>
  <si>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</si>
  <si>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</si>
  <si>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</si>
  <si>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</si>
  <si>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</si>
  <si>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</si>
  <si>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</si>
  <si>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</si>
  <si>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</si>
  <si>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</si>
  <si>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</si>
  <si>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</si>
  <si>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</si>
  <si>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</si>
  <si>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</si>
  <si>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</si>
  <si>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</si>
  <si>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</si>
  <si>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</si>
  <si>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</si>
  <si>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</si>
  <si>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</si>
  <si>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</si>
  <si>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</si>
  <si>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</si>
  <si>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</si>
  <si>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</si>
  <si>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</si>
  <si>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</si>
  <si>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</si>
  <si>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</si>
  <si>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</si>
  <si>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</si>
  <si>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</si>
  <si>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</si>
  <si>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</si>
  <si>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</si>
  <si>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</si>
  <si>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</si>
  <si>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</si>
  <si>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</si>
  <si>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</si>
  <si>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</si>
  <si>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</si>
  <si>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</si>
  <si>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</si>
  <si>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</si>
  <si>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</si>
  <si>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</si>
  <si>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</si>
  <si>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</si>
  <si>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</si>
  <si>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</si>
  <si>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</si>
  <si>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</si>
  <si>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</si>
  <si>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</si>
  <si>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</si>
  <si>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</si>
  <si>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</si>
  <si>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</si>
  <si>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</si>
  <si>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</si>
  <si>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</si>
  <si>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</si>
  <si>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</si>
  <si>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</si>
  <si>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</si>
  <si>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</si>
  <si>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</si>
  <si>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</si>
  <si>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</si>
  <si>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</si>
  <si>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</si>
  <si>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</si>
  <si>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</si>
  <si>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</si>
  <si>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</si>
  <si>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</si>
  <si>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</si>
  <si>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</si>
  <si>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</si>
  <si>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</si>
  <si>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</si>
  <si>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</si>
  <si>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</si>
  <si>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</si>
  <si>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</si>
  <si>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</si>
  <si>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</si>
  <si>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</si>
  <si>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</si>
  <si>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</si>
  <si>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</si>
  <si>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</si>
  <si>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</si>
  <si>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</si>
  <si>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</si>
  <si>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</si>
  <si>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</si>
  <si>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</si>
  <si>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</si>
  <si>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</si>
  <si>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</si>
  <si>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</si>
  <si>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</si>
  <si>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</si>
  <si>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</si>
  <si>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</si>
  <si>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</si>
  <si>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</si>
  <si>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</si>
  <si>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</si>
  <si>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</si>
  <si>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</si>
  <si>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</si>
  <si>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</si>
  <si>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</si>
  <si>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</si>
  <si>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</si>
  <si>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</si>
  <si>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</si>
  <si>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</si>
  <si>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</si>
  <si>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</si>
  <si>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</si>
  <si>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</si>
  <si>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</si>
  <si>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</si>
  <si>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</si>
  <si>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</si>
  <si>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</si>
  <si>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</si>
  <si>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</si>
  <si>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</si>
  <si>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</si>
  <si>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</si>
  <si>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</si>
  <si>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</si>
  <si>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</si>
  <si>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</si>
  <si>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</si>
  <si>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</si>
  <si>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</si>
  <si>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</si>
  <si>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</si>
  <si>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</si>
  <si>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</si>
  <si>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</si>
  <si>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</si>
  <si>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</si>
  <si>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</si>
  <si>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</si>
  <si>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</si>
  <si>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</si>
  <si>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</si>
  <si>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</si>
  <si>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</si>
  <si>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</si>
  <si>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</si>
  <si>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</si>
  <si>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</si>
  <si>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</si>
  <si>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</si>
  <si>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</si>
  <si>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</si>
  <si>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</si>
  <si>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</si>
  <si>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</si>
  <si>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</si>
  <si>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</si>
  <si>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</si>
  <si>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</si>
  <si>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</si>
  <si>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</si>
  <si>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</si>
  <si>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</si>
  <si>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</si>
  <si>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</si>
  <si>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</si>
  <si>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</si>
  <si>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</si>
  <si>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</si>
  <si>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</si>
  <si>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</si>
  <si>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</si>
  <si>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</si>
  <si>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</si>
  <si>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</si>
  <si>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</si>
  <si>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</si>
  <si>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</si>
  <si>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</si>
  <si>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</si>
  <si>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</si>
  <si>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</si>
  <si>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</si>
  <si>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</si>
  <si>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</si>
  <si>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</si>
  <si>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</si>
  <si>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</si>
  <si>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</si>
  <si>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</si>
  <si>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</si>
  <si>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</si>
  <si>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</si>
  <si>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</si>
  <si>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</si>
  <si>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</si>
  <si>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</si>
  <si>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</si>
  <si>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</si>
  <si>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</si>
  <si>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</si>
  <si>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</si>
  <si>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</si>
  <si>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</si>
  <si>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</si>
  <si>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</si>
  <si>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</si>
  <si>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</si>
  <si>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</si>
  <si>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</si>
  <si>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</si>
  <si>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</si>
  <si>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</si>
  <si>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</si>
  <si>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</si>
  <si>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</si>
  <si>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</si>
  <si>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</si>
  <si>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</si>
  <si>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</si>
  <si>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</si>
  <si>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</si>
  <si>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</si>
  <si>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</si>
  <si>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</si>
  <si>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</si>
  <si>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</si>
  <si>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</si>
  <si>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</si>
  <si>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</si>
  <si>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</si>
  <si>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</si>
  <si>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</si>
  <si>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</si>
  <si>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</si>
  <si>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</si>
  <si>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</si>
  <si>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</si>
  <si>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</si>
  <si>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</si>
  <si>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</si>
  <si>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</si>
  <si>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</si>
  <si>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</si>
  <si>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</si>
  <si>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</si>
  <si>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</si>
  <si>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</si>
  <si>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</si>
  <si>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</si>
  <si>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</si>
  <si>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</si>
  <si>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</si>
  <si>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</si>
  <si>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</si>
  <si>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</si>
  <si>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</si>
  <si>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</si>
  <si>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</si>
  <si>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</si>
  <si>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</si>
  <si>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</si>
  <si>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</si>
  <si>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</si>
  <si>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</si>
  <si>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</si>
  <si>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</si>
  <si>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</si>
  <si>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</si>
  <si>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</si>
  <si>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</si>
  <si>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</si>
  <si>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</si>
  <si>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</si>
  <si>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</si>
  <si>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</si>
  <si>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</si>
  <si>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</si>
  <si>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</si>
  <si>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</si>
  <si>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</si>
  <si>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</si>
  <si>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</si>
  <si>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</si>
  <si>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</si>
  <si>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</si>
  <si>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</si>
  <si>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</si>
  <si>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</si>
  <si>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</si>
  <si>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</si>
  <si>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</si>
  <si>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</si>
  <si>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</si>
  <si>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</si>
  <si>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</si>
  <si>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</si>
  <si>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</si>
  <si>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</si>
  <si>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</si>
  <si>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</si>
  <si>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</si>
  <si>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2023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</si>
  <si>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</si>
  <si>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</si>
  <si>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</si>
  <si>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</si>
  <si>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</si>
  <si>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</si>
  <si>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05 1 01 10150</t>
  </si>
  <si>
    <t>30 9 00 10160</t>
  </si>
  <si>
    <t>30 9 00 10170</t>
  </si>
  <si>
    <t>Сумма         2023 год</t>
  </si>
  <si>
    <t>09</t>
  </si>
  <si>
    <t>0409</t>
  </si>
  <si>
    <t>Дорожное хозяйство (дорожные фонды)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</si>
  <si>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</si>
  <si>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</si>
  <si>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</si>
  <si>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2024 год</t>
  </si>
  <si>
    <t>Сумма         2024 год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</si>
  <si>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</si>
  <si>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</si>
  <si>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</si>
  <si>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</si>
  <si>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</si>
  <si>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</si>
  <si>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</si>
  <si>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</si>
  <si>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</si>
  <si>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</si>
  <si>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</si>
  <si>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</si>
  <si>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</si>
  <si>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</si>
  <si>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Подпрограмма "Энергосбережение и повышение энергетической эффективности в муниципальных учреждениях"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</si>
  <si>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</si>
  <si>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</si>
  <si>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</si>
  <si>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</si>
  <si>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</si>
  <si>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</si>
  <si>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</si>
  <si>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</si>
  <si>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Молодежная политика 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</si>
  <si>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</si>
  <si>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05 1 01 10190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</si>
  <si>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</si>
  <si>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2025 год</t>
  </si>
  <si>
    <t xml:space="preserve"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2023 год и плановый период 2024 и 2025 годов </t>
  </si>
  <si>
    <t>Сумма         2025 год</t>
  </si>
  <si>
    <t>2</t>
  </si>
  <si>
    <t xml:space="preserve">Ведомственная структура расходов бюджета Мугреево-Никольского сельского поселения на 2023 год и плановый период 2024 и 2025 годов 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</si>
  <si>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2023 год и плановый период 2024 и 2025 годов                                                                                     </t>
  </si>
  <si>
    <r>
      <t>Муниципальная программа Мугреево-Никольского сельского поселения "Энергосбережение и повышение энергетической эффективности на территории Мугреево-Никольского сельского поселения</t>
    </r>
    <r>
      <rPr>
        <sz val="13"/>
        <rFont val="Times New Roman"/>
        <family val="1"/>
      </rPr>
      <t>"</t>
    </r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</si>
  <si>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
Южского муниципального района"
</t>
  </si>
  <si>
    <t>Уличное освещение (Закупка товаров, работ и услуг для обеспечения государственных (муниципальных) нужд)</t>
  </si>
  <si>
    <t>Озеленение  и обкашивание травы (Закупка товаров, работ и услуг для обеспечения государственных (муниципальных) нужд)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</si>
  <si>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</si>
  <si>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обеспечения государственных (муниципальных) нужд)</t>
  </si>
  <si>
    <r>
      <t xml:space="preserve">  Приложение № 4
 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</si>
  <si>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  Приложение № 5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</si>
  <si>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rFont val="Times New Roman"/>
        <family val="1"/>
      </rPr>
      <t>26.12.2022г.№43</t>
    </r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</si>
  <si>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</si>
  <si>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t xml:space="preserve">Доходы
бюджета Мугреево-Никольского сельского поселения по группам, подгруппам и статьям классификации доходов бюджетов на 2023 год и плановый период 2024 и 2025 годов 
</t>
  </si>
  <si>
    <t>Код классификации доходов бюджетов Российской Федерации</t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</si>
  <si>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</si>
  <si>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</si>
  <si>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</si>
  <si>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</si>
  <si>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000 2021000000 0000 150</t>
  </si>
  <si>
    <t xml:space="preserve"> 000 2022000000 0000 150</t>
  </si>
  <si>
    <t xml:space="preserve"> 000 2023000000 0000 150</t>
  </si>
  <si>
    <t xml:space="preserve"> 000 2024000000 0000 150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</si>
  <si>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</t>
    </r>
    <r>
      <rPr>
        <u val="single"/>
        <sz val="11"/>
        <color indexed="8"/>
        <rFont val="Times New Roman"/>
        <family val="1"/>
      </rPr>
      <t>от 26.12.2022г.№43</t>
    </r>
  </si>
  <si>
    <t xml:space="preserve">Нормативы распределения доходов в бюджет Мугреево-Никольского сельского поселения на 2023 год и плановый период 2024 и 2025 годов 
</t>
  </si>
  <si>
    <t>Наименование дохода</t>
  </si>
  <si>
    <t xml:space="preserve">% отчислений в бюджет сельского поселения 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</si>
  <si>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</si>
  <si>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</si>
  <si>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000 1 13 02995 10 0000130</t>
  </si>
  <si>
    <t>Прочие доходы от компенсации затрат бюджетов сельских поселений</t>
  </si>
  <si>
    <t>000 1 15 02050 10 0000 140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</si>
  <si>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</si>
  <si>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000 1 17 01050 10 0000 180</t>
  </si>
  <si>
    <t>Невыясненные поступления, зачисляемые в бюджеты сельских поселений</t>
  </si>
  <si>
    <t>000 1 17 05050 10 0000 180</t>
  </si>
  <si>
    <t>Прочие неналоговые доходы бюджетов сельских поселений</t>
  </si>
  <si>
    <t>Таблица 2</t>
  </si>
  <si>
    <t>Безвозмездные поступления в бюджет Мугреево-Никольского сельского поселения в 2023 году и плановом периоде 2024 и 2025 годов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</si>
  <si>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</si>
  <si>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</si>
  <si>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</si>
  <si>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>Дотация бюджетам сельских поселений на выравнивание бюджетной обеспеченности из бюджета субъекта Российской Федерации / 805 2 02 15001 10 0000 150</t>
  </si>
  <si>
    <t>Дотации бюджетам сельских поселений на поддержку мер по обеспечению сбалансированности бюджетов / 805 2021500210 0000 150</t>
  </si>
  <si>
    <t xml:space="preserve">Субвенции 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</si>
  <si>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 и городских округов   /           805 2 02 35118 10 0000 150 </t>
  </si>
  <si>
    <t>Субсидии</t>
  </si>
  <si>
    <t>Прочие субсидии бюджетам сельских поселений / 805 2 02 29999 10 0000 150</t>
  </si>
  <si>
    <t>2. Межбюджетные трансферты, поступающие из бюджета Южского муниципального района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</si>
  <si>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</si>
  <si>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805 2024001410 0000 150</t>
  </si>
  <si>
    <t xml:space="preserve">ИТОГО: </t>
  </si>
  <si>
    <r>
      <t xml:space="preserve">  Приложение № 3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2023 год и на плановый период 2024 и 2025 годов» от </t>
    </r>
    <r>
      <rPr>
        <u val="single"/>
        <sz val="10"/>
        <color indexed="8"/>
        <rFont val="Times New Roman"/>
        <family val="1"/>
      </rPr>
      <t>26.12.2022г.№43</t>
    </r>
  </si>
  <si>
    <r>
      <t xml:space="preserve">Источники внутреннего финансирования дефицита бюджета Мугреево-Никольского сельского поселения на 2023 год и плановый период 2024 и 2025 годов                                                                                              </t>
    </r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</si>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</sst>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u val="single"/>
      <sz val="10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4" fillId="0" borderId="1">
      <alignment horizontal="left" wrapText="1" indent="2"/>
      <protection/>
    </xf>
    <xf numFmtId="49" fontId="64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6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6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6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6" fillId="0" borderId="17" xfId="33" applyNumberFormat="1" applyFont="1" applyFill="1" applyBorder="1" applyAlignment="1">
      <alignment horizontal="center" vertical="center" wrapText="1"/>
      <protection/>
    </xf>
    <xf numFmtId="49" fontId="36" fillId="0" borderId="17" xfId="33" applyNumberFormat="1" applyFont="1" applyFill="1" applyBorder="1" applyAlignment="1">
      <alignment horizontal="center"/>
      <protection/>
    </xf>
    <xf numFmtId="4" fontId="36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2" fillId="0" borderId="0" xfId="0" applyFont="1" applyAlignment="1">
      <alignment/>
    </xf>
    <xf numFmtId="49" fontId="67" fillId="0" borderId="0" xfId="0" applyNumberFormat="1" applyFont="1" applyAlignment="1">
      <alignment horizontal="right" vertical="center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70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6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71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72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71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72" fillId="0" borderId="2" xfId="35" applyFont="1" applyAlignment="1" applyProtection="1">
      <alignment horizontal="center" vertical="top" wrapText="1"/>
      <protection/>
    </xf>
    <xf numFmtId="0" fontId="71" fillId="0" borderId="1" xfId="34" applyNumberFormat="1" applyFont="1" applyAlignment="1" applyProtection="1">
      <alignment vertical="top" wrapText="1"/>
      <protection/>
    </xf>
    <xf numFmtId="0" fontId="72" fillId="0" borderId="18" xfId="34" applyNumberFormat="1" applyFont="1" applyBorder="1" applyAlignment="1" applyProtection="1">
      <alignment horizontal="left" vertical="top" wrapText="1"/>
      <protection/>
    </xf>
    <xf numFmtId="0" fontId="71" fillId="0" borderId="18" xfId="34" applyNumberFormat="1" applyFont="1" applyBorder="1" applyAlignment="1" applyProtection="1">
      <alignment horizontal="left" vertical="top" wrapText="1"/>
      <protection/>
    </xf>
    <xf numFmtId="0" fontId="72" fillId="0" borderId="1" xfId="34" applyNumberFormat="1" applyFont="1" applyAlignment="1" applyProtection="1">
      <alignment horizontal="left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71" fillId="0" borderId="20" xfId="35" applyFont="1" applyBorder="1" applyAlignment="1" applyProtection="1">
      <alignment horizontal="center" vertical="top" wrapText="1"/>
      <protection/>
    </xf>
    <xf numFmtId="0" fontId="71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7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8" fillId="0" borderId="17" xfId="33" applyFont="1" applyFill="1" applyBorder="1" applyAlignment="1">
      <alignment horizontal="justify" vertical="top"/>
      <protection/>
    </xf>
    <xf numFmtId="4" fontId="73" fillId="0" borderId="23" xfId="0" applyNumberFormat="1" applyFont="1" applyBorder="1" applyAlignment="1">
      <alignment horizontal="center"/>
    </xf>
    <xf numFmtId="0" fontId="38" fillId="24" borderId="17" xfId="33" applyFont="1" applyFill="1" applyBorder="1" applyAlignment="1">
      <alignment horizontal="justify" vertical="top"/>
      <protection/>
    </xf>
    <xf numFmtId="49" fontId="38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center" vertical="top" wrapText="1"/>
      <protection/>
    </xf>
    <xf numFmtId="4" fontId="38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8" fillId="0" borderId="17" xfId="33" applyNumberFormat="1" applyFont="1" applyFill="1" applyBorder="1" applyAlignment="1">
      <alignment horizontal="justify" vertical="top"/>
      <protection/>
    </xf>
    <xf numFmtId="2" fontId="38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justify" vertical="top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6" fillId="0" borderId="17" xfId="33" applyNumberFormat="1" applyFont="1" applyFill="1" applyBorder="1" applyAlignment="1">
      <alignment horizontal="center" vertical="top"/>
      <protection/>
    </xf>
    <xf numFmtId="4" fontId="36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18" xfId="0" applyFont="1" applyBorder="1" applyAlignment="1">
      <alignment vertical="top" wrapText="1"/>
    </xf>
    <xf numFmtId="4" fontId="74" fillId="0" borderId="18" xfId="0" applyNumberFormat="1" applyFont="1" applyBorder="1" applyAlignment="1">
      <alignment horizontal="center" vertical="top" wrapText="1"/>
    </xf>
    <xf numFmtId="0" fontId="75" fillId="0" borderId="18" xfId="0" applyFont="1" applyBorder="1" applyAlignment="1">
      <alignment horizontal="center" vertical="top" wrapText="1"/>
    </xf>
    <xf numFmtId="0" fontId="75" fillId="0" borderId="18" xfId="0" applyFont="1" applyBorder="1" applyAlignment="1">
      <alignment vertical="top" wrapText="1"/>
    </xf>
    <xf numFmtId="4" fontId="7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8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6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7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75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8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8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center"/>
      <protection/>
    </xf>
    <xf numFmtId="4" fontId="32" fillId="24" borderId="30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1" xfId="33" applyNumberFormat="1" applyFont="1" applyFill="1" applyBorder="1" applyAlignment="1">
      <alignment horizontal="center" vertical="top" wrapText="1"/>
      <protection/>
    </xf>
    <xf numFmtId="2" fontId="49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2" fontId="52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2" xfId="33" applyNumberFormat="1" applyFont="1" applyFill="1" applyBorder="1" applyAlignment="1">
      <alignment horizontal="justify" vertical="top"/>
      <protection/>
    </xf>
    <xf numFmtId="49" fontId="31" fillId="0" borderId="32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36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2" fontId="48" fillId="0" borderId="18" xfId="0" applyNumberFormat="1" applyFont="1" applyFill="1" applyBorder="1" applyAlignment="1">
      <alignment horizontal="justify" vertical="top" wrapText="1"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3" xfId="33" applyNumberFormat="1" applyFont="1" applyFill="1" applyBorder="1" applyAlignment="1">
      <alignment horizontal="center" vertical="top" wrapText="1"/>
      <protection/>
    </xf>
    <xf numFmtId="4" fontId="31" fillId="24" borderId="31" xfId="33" applyNumberFormat="1" applyFont="1" applyFill="1" applyBorder="1" applyAlignment="1">
      <alignment horizontal="center" vertical="top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" fontId="32" fillId="24" borderId="33" xfId="33" applyNumberFormat="1" applyFont="1" applyFill="1" applyBorder="1" applyAlignment="1">
      <alignment horizontal="center" vertical="top" wrapText="1"/>
      <protection/>
    </xf>
    <xf numFmtId="2" fontId="32" fillId="0" borderId="18" xfId="0" applyNumberFormat="1" applyFont="1" applyFill="1" applyBorder="1" applyAlignment="1">
      <alignment horizontal="justify" vertical="top" wrapText="1"/>
    </xf>
    <xf numFmtId="2" fontId="38" fillId="0" borderId="18" xfId="0" applyNumberFormat="1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22" fillId="0" borderId="34" xfId="33" applyFont="1" applyBorder="1" applyAlignment="1">
      <alignment vertical="top" wrapText="1"/>
      <protection/>
    </xf>
    <xf numFmtId="49" fontId="20" fillId="0" borderId="34" xfId="33" applyNumberFormat="1" applyFont="1" applyFill="1" applyBorder="1" applyAlignment="1">
      <alignment horizontal="center" vertical="top"/>
      <protection/>
    </xf>
    <xf numFmtId="49" fontId="20" fillId="0" borderId="18" xfId="33" applyNumberFormat="1" applyFont="1" applyFill="1" applyBorder="1" applyAlignment="1">
      <alignment horizontal="center" vertical="top" wrapText="1"/>
      <protection/>
    </xf>
    <xf numFmtId="2" fontId="32" fillId="24" borderId="18" xfId="0" applyNumberFormat="1" applyFont="1" applyFill="1" applyBorder="1" applyAlignment="1">
      <alignment horizontal="justify" vertical="top" wrapText="1"/>
    </xf>
    <xf numFmtId="0" fontId="18" fillId="0" borderId="18" xfId="33" applyFont="1" applyFill="1" applyBorder="1" applyAlignment="1">
      <alignment horizontal="center" vertical="center"/>
      <protection/>
    </xf>
    <xf numFmtId="4" fontId="31" fillId="24" borderId="35" xfId="33" applyNumberFormat="1" applyFont="1" applyFill="1" applyBorder="1" applyAlignment="1">
      <alignment horizontal="center" vertical="top" wrapText="1"/>
      <protection/>
    </xf>
    <xf numFmtId="4" fontId="38" fillId="24" borderId="30" xfId="33" applyNumberFormat="1" applyFont="1" applyFill="1" applyBorder="1" applyAlignment="1">
      <alignment horizontal="center" vertical="top" wrapText="1"/>
      <protection/>
    </xf>
    <xf numFmtId="4" fontId="22" fillId="0" borderId="30" xfId="33" applyNumberFormat="1" applyFont="1" applyBorder="1" applyAlignment="1">
      <alignment horizontal="center" vertical="top"/>
      <protection/>
    </xf>
    <xf numFmtId="4" fontId="20" fillId="0" borderId="23" xfId="33" applyNumberFormat="1" applyFont="1" applyFill="1" applyBorder="1" applyAlignment="1">
      <alignment horizontal="center" vertical="top" wrapText="1"/>
      <protection/>
    </xf>
    <xf numFmtId="4" fontId="20" fillId="0" borderId="23" xfId="33" applyNumberFormat="1" applyFont="1" applyFill="1" applyBorder="1" applyAlignment="1">
      <alignment horizontal="center" vertical="top"/>
      <protection/>
    </xf>
    <xf numFmtId="4" fontId="20" fillId="0" borderId="31" xfId="33" applyNumberFormat="1" applyFont="1" applyFill="1" applyBorder="1" applyAlignment="1">
      <alignment horizontal="center" vertical="top"/>
      <protection/>
    </xf>
    <xf numFmtId="4" fontId="20" fillId="0" borderId="36" xfId="33" applyNumberFormat="1" applyFont="1" applyFill="1" applyBorder="1" applyAlignment="1">
      <alignment horizontal="center"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49" fontId="77" fillId="0" borderId="38" xfId="35" applyFont="1" applyBorder="1" applyAlignment="1" applyProtection="1">
      <alignment horizontal="center" wrapText="1"/>
      <protection/>
    </xf>
    <xf numFmtId="0" fontId="78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4" fontId="25" fillId="0" borderId="37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1" fontId="25" fillId="0" borderId="38" xfId="0" applyNumberFormat="1" applyFont="1" applyBorder="1" applyAlignment="1">
      <alignment horizontal="center" vertical="top" wrapText="1"/>
    </xf>
    <xf numFmtId="49" fontId="77" fillId="0" borderId="38" xfId="35" applyFont="1" applyBorder="1" applyAlignment="1" applyProtection="1">
      <alignment horizontal="center" vertical="top" wrapText="1"/>
      <protection/>
    </xf>
    <xf numFmtId="49" fontId="73" fillId="0" borderId="38" xfId="35" applyFont="1" applyBorder="1" applyAlignment="1" applyProtection="1">
      <alignment horizontal="center" vertical="top" wrapText="1"/>
      <protection/>
    </xf>
    <xf numFmtId="0" fontId="79" fillId="0" borderId="18" xfId="34" applyNumberFormat="1" applyFont="1" applyBorder="1" applyAlignment="1" applyProtection="1">
      <alignment horizontal="left" vertical="top" wrapText="1"/>
      <protection/>
    </xf>
    <xf numFmtId="4" fontId="22" fillId="0" borderId="37" xfId="0" applyNumberFormat="1" applyFont="1" applyBorder="1" applyAlignment="1">
      <alignment horizontal="center" vertical="top" wrapText="1"/>
    </xf>
    <xf numFmtId="0" fontId="79" fillId="0" borderId="18" xfId="34" applyNumberFormat="1" applyFont="1" applyBorder="1" applyAlignment="1" applyProtection="1">
      <alignment vertical="top" wrapText="1"/>
      <protection/>
    </xf>
    <xf numFmtId="0" fontId="25" fillId="0" borderId="39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4" fontId="25" fillId="0" borderId="40" xfId="0" applyNumberFormat="1" applyFont="1" applyBorder="1" applyAlignment="1">
      <alignment horizontal="center" vertical="top" wrapText="1"/>
    </xf>
    <xf numFmtId="4" fontId="25" fillId="0" borderId="41" xfId="0" applyNumberFormat="1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1" fillId="0" borderId="44" xfId="0" applyFont="1" applyBorder="1" applyAlignment="1">
      <alignment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justify" vertical="top" wrapText="1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0" fontId="55" fillId="0" borderId="0" xfId="0" applyFont="1" applyAlignment="1">
      <alignment horizontal="center"/>
    </xf>
    <xf numFmtId="0" fontId="19" fillId="0" borderId="18" xfId="0" applyNumberFormat="1" applyFont="1" applyFill="1" applyBorder="1" applyAlignment="1">
      <alignment horizontal="justify" vertical="center" wrapText="1"/>
    </xf>
    <xf numFmtId="4" fontId="19" fillId="0" borderId="1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18" fillId="0" borderId="18" xfId="0" applyNumberFormat="1" applyFont="1" applyBorder="1" applyAlignment="1">
      <alignment horizontal="justify" vertical="top" wrapText="1"/>
    </xf>
    <xf numFmtId="4" fontId="18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justify" vertical="top"/>
    </xf>
    <xf numFmtId="0" fontId="19" fillId="0" borderId="18" xfId="0" applyFont="1" applyBorder="1" applyAlignment="1">
      <alignment horizontal="justify" vertical="top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20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4" fontId="20" fillId="0" borderId="0" xfId="0" applyNumberFormat="1" applyFont="1" applyAlignment="1">
      <alignment/>
    </xf>
    <xf numFmtId="0" fontId="58" fillId="0" borderId="0" xfId="0" applyFont="1" applyAlignment="1">
      <alignment horizontal="center" vertical="center"/>
    </xf>
    <xf numFmtId="4" fontId="55" fillId="0" borderId="0" xfId="0" applyNumberFormat="1" applyFont="1" applyAlignment="1">
      <alignment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25" fillId="0" borderId="45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1" fontId="22" fillId="0" borderId="38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4" fontId="22" fillId="0" borderId="18" xfId="0" applyNumberFormat="1" applyFont="1" applyBorder="1" applyAlignment="1">
      <alignment horizontal="center" vertical="top" wrapText="1"/>
    </xf>
    <xf numFmtId="4" fontId="22" fillId="0" borderId="37" xfId="0" applyNumberFormat="1" applyFont="1" applyBorder="1" applyAlignment="1">
      <alignment horizontal="center" vertical="top" wrapText="1"/>
    </xf>
    <xf numFmtId="4" fontId="22" fillId="0" borderId="34" xfId="0" applyNumberFormat="1" applyFont="1" applyBorder="1" applyAlignment="1">
      <alignment horizontal="center" vertical="top" wrapText="1"/>
    </xf>
    <xf numFmtId="4" fontId="22" fillId="0" borderId="22" xfId="0" applyNumberFormat="1" applyFont="1" applyBorder="1" applyAlignment="1">
      <alignment horizontal="center" vertical="top" wrapText="1"/>
    </xf>
    <xf numFmtId="1" fontId="22" fillId="0" borderId="48" xfId="0" applyNumberFormat="1" applyFont="1" applyBorder="1" applyAlignment="1">
      <alignment horizontal="center" vertical="top" wrapText="1"/>
    </xf>
    <xf numFmtId="1" fontId="22" fillId="0" borderId="49" xfId="0" applyNumberFormat="1" applyFont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34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vertical="center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72" fillId="0" borderId="0" xfId="0" applyFont="1" applyAlignment="1">
      <alignment horizontal="center" vertical="center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21" fillId="0" borderId="1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0" fontId="25" fillId="0" borderId="58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top" wrapText="1"/>
    </xf>
    <xf numFmtId="0" fontId="25" fillId="0" borderId="60" xfId="0" applyFont="1" applyBorder="1" applyAlignment="1">
      <alignment horizontal="center" vertical="top" wrapText="1"/>
    </xf>
    <xf numFmtId="0" fontId="25" fillId="0" borderId="6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49" fontId="31" fillId="0" borderId="62" xfId="33" applyNumberFormat="1" applyFont="1" applyFill="1" applyBorder="1" applyAlignment="1">
      <alignment horizontal="center" vertical="center" wrapText="1"/>
      <protection/>
    </xf>
    <xf numFmtId="49" fontId="31" fillId="0" borderId="63" xfId="3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wrapText="1"/>
    </xf>
    <xf numFmtId="49" fontId="36" fillId="0" borderId="34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64" xfId="0" applyNumberFormat="1" applyFont="1" applyBorder="1" applyAlignment="1">
      <alignment horizontal="center" vertical="center" wrapText="1"/>
    </xf>
    <xf numFmtId="4" fontId="36" fillId="0" borderId="65" xfId="33" applyNumberFormat="1" applyFont="1" applyFill="1" applyBorder="1" applyAlignment="1">
      <alignment horizontal="center" vertical="center" wrapText="1"/>
      <protection/>
    </xf>
    <xf numFmtId="4" fontId="36" fillId="0" borderId="66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6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1"/>
      <c r="B1" s="301" t="s">
        <v>402</v>
      </c>
      <c r="C1" s="301"/>
    </row>
    <row r="2" spans="1:3" ht="9" customHeight="1">
      <c r="A2" s="1"/>
      <c r="B2" s="1"/>
      <c r="C2" s="1"/>
    </row>
    <row r="3" spans="1:3" ht="74.25" customHeight="1">
      <c r="A3" s="302" t="s">
        <v>403</v>
      </c>
      <c r="B3" s="302"/>
      <c r="C3" s="302"/>
    </row>
    <row r="4" ht="7.5" customHeight="1" thickBot="1"/>
    <row r="5" spans="1:3" ht="85.5" customHeight="1" thickBot="1">
      <c r="A5" s="265" t="s">
        <v>393</v>
      </c>
      <c r="B5" s="266" t="s">
        <v>404</v>
      </c>
      <c r="C5" s="265" t="s">
        <v>405</v>
      </c>
    </row>
    <row r="6" spans="1:3" ht="79.5" customHeight="1" thickBot="1">
      <c r="A6" s="267" t="s">
        <v>406</v>
      </c>
      <c r="B6" s="267" t="s">
        <v>407</v>
      </c>
      <c r="C6" s="268">
        <v>100</v>
      </c>
    </row>
    <row r="7" spans="1:3" ht="79.5" customHeight="1" thickBot="1">
      <c r="A7" s="267" t="s">
        <v>408</v>
      </c>
      <c r="B7" s="267" t="s">
        <v>409</v>
      </c>
      <c r="C7" s="268">
        <v>100</v>
      </c>
    </row>
    <row r="8" spans="1:3" ht="95.25" customHeight="1" thickBot="1">
      <c r="A8" s="267" t="s">
        <v>410</v>
      </c>
      <c r="B8" s="269" t="s">
        <v>411</v>
      </c>
      <c r="C8" s="268">
        <v>100</v>
      </c>
    </row>
    <row r="9" spans="1:3" ht="57.75" customHeight="1" thickBot="1">
      <c r="A9" s="267" t="s">
        <v>412</v>
      </c>
      <c r="B9" s="269" t="s">
        <v>413</v>
      </c>
      <c r="C9" s="268">
        <v>100</v>
      </c>
    </row>
    <row r="10" spans="1:3" ht="39" customHeight="1" thickBot="1">
      <c r="A10" s="267" t="s">
        <v>414</v>
      </c>
      <c r="B10" s="269" t="s">
        <v>415</v>
      </c>
      <c r="C10" s="268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303" t="s">
        <v>316</v>
      </c>
      <c r="F1" s="303"/>
    </row>
    <row r="2" spans="1:6" s="7" customFormat="1" ht="34.5" customHeight="1">
      <c r="A2" s="328" t="s">
        <v>291</v>
      </c>
      <c r="B2" s="328"/>
      <c r="C2" s="328"/>
      <c r="D2" s="328"/>
      <c r="E2" s="328"/>
      <c r="F2" s="328"/>
    </row>
    <row r="3" ht="6" customHeight="1"/>
    <row r="4" spans="1:11" ht="39.75" customHeight="1">
      <c r="A4" s="329" t="s">
        <v>23</v>
      </c>
      <c r="B4" s="330"/>
      <c r="C4" s="335" t="s">
        <v>24</v>
      </c>
      <c r="D4" s="338" t="s">
        <v>21</v>
      </c>
      <c r="E4" s="338"/>
      <c r="F4" s="338"/>
      <c r="K4" s="8"/>
    </row>
    <row r="5" spans="1:6" ht="15">
      <c r="A5" s="331"/>
      <c r="B5" s="332"/>
      <c r="C5" s="336"/>
      <c r="D5" s="338"/>
      <c r="E5" s="338"/>
      <c r="F5" s="338"/>
    </row>
    <row r="6" spans="1:10" ht="15">
      <c r="A6" s="333"/>
      <c r="B6" s="334"/>
      <c r="C6" s="336"/>
      <c r="D6" s="338"/>
      <c r="E6" s="338"/>
      <c r="F6" s="338"/>
      <c r="J6" s="79"/>
    </row>
    <row r="7" spans="1:6" ht="85.5">
      <c r="A7" s="145" t="s">
        <v>25</v>
      </c>
      <c r="B7" s="145" t="s">
        <v>26</v>
      </c>
      <c r="C7" s="337"/>
      <c r="D7" s="145">
        <v>2020</v>
      </c>
      <c r="E7" s="145">
        <v>2021</v>
      </c>
      <c r="F7" s="145">
        <v>2022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28</v>
      </c>
      <c r="D10" s="126">
        <v>0</v>
      </c>
      <c r="E10" s="126">
        <v>0</v>
      </c>
      <c r="F10" s="126"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-3926993.54</v>
      </c>
      <c r="E11" s="144">
        <f t="shared" si="0"/>
        <v>-3069000</v>
      </c>
      <c r="F11" s="144">
        <f t="shared" si="0"/>
        <v>-2917600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-3926993.54</v>
      </c>
      <c r="E12" s="144">
        <f t="shared" si="0"/>
        <v>-3069000</v>
      </c>
      <c r="F12" s="144">
        <f t="shared" si="0"/>
        <v>-2917600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-3926993.54</v>
      </c>
      <c r="E13" s="144">
        <f t="shared" si="0"/>
        <v>-3069000</v>
      </c>
      <c r="F13" s="144">
        <f t="shared" si="0"/>
        <v>-2917600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-3926993.54</v>
      </c>
      <c r="E14" s="144">
        <f t="shared" si="0"/>
        <v>-3069000</v>
      </c>
      <c r="F14" s="144">
        <f t="shared" si="0"/>
        <v>-2917600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-3926993.54</v>
      </c>
      <c r="E15" s="144">
        <v>-3069000</v>
      </c>
      <c r="F15" s="144">
        <v>-2917600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3926993.54</v>
      </c>
      <c r="E16" s="144">
        <f t="shared" si="1"/>
        <v>3069000</v>
      </c>
      <c r="F16" s="144">
        <f t="shared" si="1"/>
        <v>2917600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3926993.54</v>
      </c>
      <c r="E17" s="144">
        <f t="shared" si="1"/>
        <v>3069000</v>
      </c>
      <c r="F17" s="144">
        <f t="shared" si="1"/>
        <v>2917600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3926993.54</v>
      </c>
      <c r="E18" s="144">
        <f t="shared" si="1"/>
        <v>3069000</v>
      </c>
      <c r="F18" s="144">
        <f t="shared" si="1"/>
        <v>2917600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3926993.54</v>
      </c>
      <c r="E19" s="144">
        <f t="shared" si="1"/>
        <v>3069000</v>
      </c>
      <c r="F19" s="144">
        <f t="shared" si="1"/>
        <v>2917600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3926993.54</v>
      </c>
      <c r="E20" s="144">
        <v>3069000</v>
      </c>
      <c r="F20" s="144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303" t="s">
        <v>317</v>
      </c>
      <c r="C1" s="303"/>
      <c r="D1" s="303"/>
    </row>
    <row r="2" spans="1:4" ht="112.5" customHeight="1">
      <c r="A2" s="302" t="s">
        <v>292</v>
      </c>
      <c r="B2" s="302"/>
      <c r="C2" s="302"/>
      <c r="D2" s="302"/>
    </row>
    <row r="4" spans="1:4" s="9" customFormat="1" ht="39.75" customHeight="1">
      <c r="A4" s="341" t="s">
        <v>34</v>
      </c>
      <c r="B4" s="342" t="s">
        <v>35</v>
      </c>
      <c r="C4" s="342" t="s">
        <v>64</v>
      </c>
      <c r="D4" s="370" t="s">
        <v>293</v>
      </c>
    </row>
    <row r="5" spans="1:4" s="9" customFormat="1" ht="21" customHeight="1">
      <c r="A5" s="341"/>
      <c r="B5" s="342"/>
      <c r="C5" s="342"/>
      <c r="D5" s="371"/>
    </row>
    <row r="6" spans="1:4" s="9" customFormat="1" ht="15" customHeight="1">
      <c r="A6" s="10" t="s">
        <v>0</v>
      </c>
      <c r="B6" s="30" t="s">
        <v>36</v>
      </c>
      <c r="C6" s="30" t="s">
        <v>37</v>
      </c>
      <c r="D6" s="30" t="s">
        <v>38</v>
      </c>
    </row>
    <row r="7" spans="1:4" s="9" customFormat="1" ht="82.5">
      <c r="A7" s="11" t="s">
        <v>320</v>
      </c>
      <c r="B7" s="94" t="s">
        <v>219</v>
      </c>
      <c r="C7" s="95"/>
      <c r="D7" s="96">
        <f>D8+D17</f>
        <v>1431190</v>
      </c>
    </row>
    <row r="8" spans="1:4" s="9" customFormat="1" ht="103.5">
      <c r="A8" s="13" t="s">
        <v>220</v>
      </c>
      <c r="B8" s="94" t="s">
        <v>221</v>
      </c>
      <c r="C8" s="95"/>
      <c r="D8" s="96">
        <f>D9+D13+D15</f>
        <v>1426190</v>
      </c>
    </row>
    <row r="9" spans="1:4" s="9" customFormat="1" ht="82.5">
      <c r="A9" s="109" t="s">
        <v>149</v>
      </c>
      <c r="B9" s="116" t="s">
        <v>277</v>
      </c>
      <c r="C9" s="117"/>
      <c r="D9" s="114">
        <f>D10+D11+D12</f>
        <v>851190</v>
      </c>
    </row>
    <row r="10" spans="1:4" s="9" customFormat="1" ht="132">
      <c r="A10" s="85" t="s">
        <v>140</v>
      </c>
      <c r="B10" s="101" t="s">
        <v>222</v>
      </c>
      <c r="C10" s="101" t="s">
        <v>44</v>
      </c>
      <c r="D10" s="102">
        <v>697000</v>
      </c>
    </row>
    <row r="11" spans="1:7" s="9" customFormat="1" ht="82.5">
      <c r="A11" s="85" t="s">
        <v>142</v>
      </c>
      <c r="B11" s="101" t="s">
        <v>222</v>
      </c>
      <c r="C11" s="101" t="s">
        <v>40</v>
      </c>
      <c r="D11" s="102">
        <v>151190</v>
      </c>
      <c r="G11" s="15"/>
    </row>
    <row r="12" spans="1:4" s="9" customFormat="1" ht="66">
      <c r="A12" s="85" t="s">
        <v>209</v>
      </c>
      <c r="B12" s="101" t="s">
        <v>222</v>
      </c>
      <c r="C12" s="101" t="s">
        <v>45</v>
      </c>
      <c r="D12" s="102">
        <v>3000</v>
      </c>
    </row>
    <row r="13" spans="1:4" s="9" customFormat="1" ht="49.5">
      <c r="A13" s="111" t="s">
        <v>46</v>
      </c>
      <c r="B13" s="112" t="s">
        <v>255</v>
      </c>
      <c r="C13" s="113"/>
      <c r="D13" s="114">
        <f>SUM(D14)</f>
        <v>555000</v>
      </c>
    </row>
    <row r="14" spans="1:4" s="9" customFormat="1" ht="132.75">
      <c r="A14" s="91" t="s">
        <v>138</v>
      </c>
      <c r="B14" s="100" t="s">
        <v>278</v>
      </c>
      <c r="C14" s="100" t="s">
        <v>44</v>
      </c>
      <c r="D14" s="115">
        <v>555000</v>
      </c>
    </row>
    <row r="15" spans="1:4" s="9" customFormat="1" ht="82.5">
      <c r="A15" s="119" t="s">
        <v>256</v>
      </c>
      <c r="B15" s="116" t="s">
        <v>279</v>
      </c>
      <c r="C15" s="116"/>
      <c r="D15" s="146">
        <f>D16</f>
        <v>20000</v>
      </c>
    </row>
    <row r="16" spans="1:4" s="9" customFormat="1" ht="148.5">
      <c r="A16" s="14" t="s">
        <v>144</v>
      </c>
      <c r="B16" s="101" t="s">
        <v>280</v>
      </c>
      <c r="C16" s="101" t="s">
        <v>40</v>
      </c>
      <c r="D16" s="102">
        <v>20000</v>
      </c>
    </row>
    <row r="17" spans="1:4" s="9" customFormat="1" ht="87" customHeight="1">
      <c r="A17" s="118" t="s">
        <v>253</v>
      </c>
      <c r="B17" s="98" t="s">
        <v>223</v>
      </c>
      <c r="C17" s="98"/>
      <c r="D17" s="99">
        <f>D18</f>
        <v>5000</v>
      </c>
    </row>
    <row r="18" spans="1:4" s="9" customFormat="1" ht="82.5">
      <c r="A18" s="120" t="s">
        <v>224</v>
      </c>
      <c r="B18" s="113" t="s">
        <v>254</v>
      </c>
      <c r="C18" s="113"/>
      <c r="D18" s="114">
        <f>D19</f>
        <v>5000</v>
      </c>
    </row>
    <row r="19" spans="1:4" s="9" customFormat="1" ht="66">
      <c r="A19" s="14" t="s">
        <v>257</v>
      </c>
      <c r="B19" s="10" t="s">
        <v>258</v>
      </c>
      <c r="C19" s="10" t="s">
        <v>40</v>
      </c>
      <c r="D19" s="108">
        <v>5000</v>
      </c>
    </row>
    <row r="20" spans="1:4" s="9" customFormat="1" ht="99">
      <c r="A20" s="11" t="s">
        <v>321</v>
      </c>
      <c r="B20" s="95" t="s">
        <v>47</v>
      </c>
      <c r="C20" s="95"/>
      <c r="D20" s="96">
        <f>D21</f>
        <v>20000</v>
      </c>
    </row>
    <row r="21" spans="1:4" s="9" customFormat="1" ht="69">
      <c r="A21" s="13" t="s">
        <v>264</v>
      </c>
      <c r="B21" s="95" t="s">
        <v>267</v>
      </c>
      <c r="C21" s="95"/>
      <c r="D21" s="96">
        <f>D22</f>
        <v>20000</v>
      </c>
    </row>
    <row r="22" spans="1:4" s="9" customFormat="1" ht="66">
      <c r="A22" s="119" t="s">
        <v>265</v>
      </c>
      <c r="B22" s="117" t="s">
        <v>210</v>
      </c>
      <c r="C22" s="117"/>
      <c r="D22" s="114">
        <f>D23</f>
        <v>20000</v>
      </c>
    </row>
    <row r="23" spans="1:4" s="9" customFormat="1" ht="66">
      <c r="A23" s="14" t="s">
        <v>48</v>
      </c>
      <c r="B23" s="103" t="s">
        <v>225</v>
      </c>
      <c r="C23" s="103" t="s">
        <v>40</v>
      </c>
      <c r="D23" s="102">
        <v>20000</v>
      </c>
    </row>
    <row r="24" spans="1:4" s="9" customFormat="1" ht="99">
      <c r="A24" s="11" t="s">
        <v>150</v>
      </c>
      <c r="B24" s="95" t="s">
        <v>49</v>
      </c>
      <c r="C24" s="95"/>
      <c r="D24" s="96">
        <f>D25</f>
        <v>1000</v>
      </c>
    </row>
    <row r="25" spans="1:4" s="9" customFormat="1" ht="51.75">
      <c r="A25" s="13" t="s">
        <v>266</v>
      </c>
      <c r="B25" s="95" t="s">
        <v>268</v>
      </c>
      <c r="C25" s="95"/>
      <c r="D25" s="96">
        <f>D26</f>
        <v>1000</v>
      </c>
    </row>
    <row r="26" spans="1:4" s="9" customFormat="1" ht="49.5">
      <c r="A26" s="119" t="s">
        <v>50</v>
      </c>
      <c r="B26" s="117" t="s">
        <v>269</v>
      </c>
      <c r="C26" s="117"/>
      <c r="D26" s="114">
        <f>SUM(D27)</f>
        <v>1000</v>
      </c>
    </row>
    <row r="27" spans="1:4" s="9" customFormat="1" ht="66">
      <c r="A27" s="14" t="s">
        <v>51</v>
      </c>
      <c r="B27" s="103" t="s">
        <v>270</v>
      </c>
      <c r="C27" s="103" t="s">
        <v>40</v>
      </c>
      <c r="D27" s="102">
        <v>1000</v>
      </c>
    </row>
    <row r="28" spans="1:4" s="9" customFormat="1" ht="82.5">
      <c r="A28" s="11" t="s">
        <v>322</v>
      </c>
      <c r="B28" s="95" t="s">
        <v>65</v>
      </c>
      <c r="C28" s="95"/>
      <c r="D28" s="96">
        <f>D29</f>
        <v>1000</v>
      </c>
    </row>
    <row r="29" spans="1:4" s="9" customFormat="1" ht="51.75">
      <c r="A29" s="13" t="s">
        <v>274</v>
      </c>
      <c r="B29" s="95" t="s">
        <v>271</v>
      </c>
      <c r="C29" s="95"/>
      <c r="D29" s="96">
        <f>D30</f>
        <v>1000</v>
      </c>
    </row>
    <row r="30" spans="1:4" s="9" customFormat="1" ht="66">
      <c r="A30" s="119" t="s">
        <v>151</v>
      </c>
      <c r="B30" s="117" t="s">
        <v>272</v>
      </c>
      <c r="C30" s="117"/>
      <c r="D30" s="114">
        <f>SUM(D31)</f>
        <v>1000</v>
      </c>
    </row>
    <row r="31" spans="1:4" s="9" customFormat="1" ht="99">
      <c r="A31" s="14" t="s">
        <v>146</v>
      </c>
      <c r="B31" s="103" t="s">
        <v>273</v>
      </c>
      <c r="C31" s="103" t="s">
        <v>40</v>
      </c>
      <c r="D31" s="102">
        <v>1000</v>
      </c>
    </row>
    <row r="32" spans="1:4" s="86" customFormat="1" ht="83.25" customHeight="1">
      <c r="A32" s="88" t="s">
        <v>323</v>
      </c>
      <c r="B32" s="105" t="s">
        <v>53</v>
      </c>
      <c r="C32" s="105"/>
      <c r="D32" s="104">
        <f>D33</f>
        <v>291000</v>
      </c>
    </row>
    <row r="33" spans="1:4" s="86" customFormat="1" ht="54.75" customHeight="1">
      <c r="A33" s="118" t="s">
        <v>226</v>
      </c>
      <c r="B33" s="97" t="s">
        <v>227</v>
      </c>
      <c r="C33" s="97"/>
      <c r="D33" s="121">
        <f>D34</f>
        <v>291000</v>
      </c>
    </row>
    <row r="34" spans="1:4" s="86" customFormat="1" ht="67.5" customHeight="1">
      <c r="A34" s="122" t="s">
        <v>208</v>
      </c>
      <c r="B34" s="113" t="s">
        <v>281</v>
      </c>
      <c r="C34" s="113"/>
      <c r="D34" s="114">
        <f>D35+D36</f>
        <v>291000</v>
      </c>
    </row>
    <row r="35" spans="1:4" s="87" customFormat="1" ht="69" customHeight="1">
      <c r="A35" s="85" t="s">
        <v>39</v>
      </c>
      <c r="B35" s="101" t="s">
        <v>228</v>
      </c>
      <c r="C35" s="101" t="s">
        <v>40</v>
      </c>
      <c r="D35" s="102">
        <v>286000</v>
      </c>
    </row>
    <row r="36" spans="1:4" s="87" customFormat="1" ht="69" customHeight="1">
      <c r="A36" s="85" t="s">
        <v>283</v>
      </c>
      <c r="B36" s="101" t="s">
        <v>284</v>
      </c>
      <c r="C36" s="101" t="s">
        <v>40</v>
      </c>
      <c r="D36" s="102">
        <v>5000</v>
      </c>
    </row>
    <row r="37" spans="1:4" s="86" customFormat="1" ht="83.25" customHeight="1">
      <c r="A37" s="88" t="s">
        <v>324</v>
      </c>
      <c r="B37" s="105" t="s">
        <v>234</v>
      </c>
      <c r="C37" s="106"/>
      <c r="D37" s="96">
        <f>D38</f>
        <v>1715494</v>
      </c>
    </row>
    <row r="38" spans="1:4" s="86" customFormat="1" ht="47.25" customHeight="1">
      <c r="A38" s="118" t="s">
        <v>275</v>
      </c>
      <c r="B38" s="97" t="s">
        <v>276</v>
      </c>
      <c r="C38" s="98"/>
      <c r="D38" s="99">
        <f>D39</f>
        <v>1715494</v>
      </c>
    </row>
    <row r="39" spans="1:4" s="89" customFormat="1" ht="46.5" customHeight="1">
      <c r="A39" s="111" t="s">
        <v>43</v>
      </c>
      <c r="B39" s="112" t="s">
        <v>229</v>
      </c>
      <c r="C39" s="113"/>
      <c r="D39" s="114">
        <f>D40+D41+D42+D43+D44</f>
        <v>1715494</v>
      </c>
    </row>
    <row r="40" spans="1:4" s="87" customFormat="1" ht="135.75" customHeight="1">
      <c r="A40" s="90" t="s">
        <v>147</v>
      </c>
      <c r="B40" s="101" t="s">
        <v>230</v>
      </c>
      <c r="C40" s="101" t="s">
        <v>44</v>
      </c>
      <c r="D40" s="102">
        <v>775000</v>
      </c>
    </row>
    <row r="41" spans="1:4" s="87" customFormat="1" ht="84" customHeight="1">
      <c r="A41" s="85" t="s">
        <v>134</v>
      </c>
      <c r="B41" s="101" t="s">
        <v>230</v>
      </c>
      <c r="C41" s="101" t="s">
        <v>40</v>
      </c>
      <c r="D41" s="102">
        <v>701000</v>
      </c>
    </row>
    <row r="42" spans="1:4" s="87" customFormat="1" ht="84" customHeight="1">
      <c r="A42" s="85" t="s">
        <v>211</v>
      </c>
      <c r="B42" s="101" t="s">
        <v>230</v>
      </c>
      <c r="C42" s="101" t="s">
        <v>45</v>
      </c>
      <c r="D42" s="102">
        <v>2000</v>
      </c>
    </row>
    <row r="43" spans="1:4" s="87" customFormat="1" ht="200.25" customHeight="1">
      <c r="A43" s="151" t="s">
        <v>261</v>
      </c>
      <c r="B43" s="101" t="s">
        <v>259</v>
      </c>
      <c r="C43" s="101" t="s">
        <v>44</v>
      </c>
      <c r="D43" s="102">
        <v>16000</v>
      </c>
    </row>
    <row r="44" spans="1:4" s="87" customFormat="1" ht="198">
      <c r="A44" s="151" t="s">
        <v>261</v>
      </c>
      <c r="B44" s="101" t="s">
        <v>260</v>
      </c>
      <c r="C44" s="101" t="s">
        <v>44</v>
      </c>
      <c r="D44" s="102">
        <v>221494</v>
      </c>
    </row>
    <row r="45" spans="1:4" s="12" customFormat="1" ht="85.5" customHeight="1">
      <c r="A45" s="16" t="s">
        <v>152</v>
      </c>
      <c r="B45" s="94" t="s">
        <v>54</v>
      </c>
      <c r="C45" s="94"/>
      <c r="D45" s="104">
        <f>SUM(D46:D58)</f>
        <v>467309.5400000001</v>
      </c>
    </row>
    <row r="46" spans="1:4" s="17" customFormat="1" ht="50.25" customHeight="1">
      <c r="A46" s="14" t="s">
        <v>143</v>
      </c>
      <c r="B46" s="103" t="s">
        <v>231</v>
      </c>
      <c r="C46" s="103" t="s">
        <v>45</v>
      </c>
      <c r="D46" s="102">
        <v>20000</v>
      </c>
    </row>
    <row r="47" spans="1:4" s="17" customFormat="1" ht="50.25" customHeight="1">
      <c r="A47" s="14" t="s">
        <v>262</v>
      </c>
      <c r="B47" s="103" t="s">
        <v>263</v>
      </c>
      <c r="C47" s="103" t="s">
        <v>40</v>
      </c>
      <c r="D47" s="102">
        <v>55000</v>
      </c>
    </row>
    <row r="48" spans="1:4" s="9" customFormat="1" ht="132.75" customHeight="1">
      <c r="A48" s="14" t="s">
        <v>235</v>
      </c>
      <c r="B48" s="103" t="s">
        <v>232</v>
      </c>
      <c r="C48" s="103" t="s">
        <v>44</v>
      </c>
      <c r="D48" s="102">
        <v>81000</v>
      </c>
    </row>
    <row r="49" spans="1:4" s="9" customFormat="1" ht="141" customHeight="1">
      <c r="A49" s="154" t="s">
        <v>282</v>
      </c>
      <c r="B49" s="155" t="s">
        <v>233</v>
      </c>
      <c r="C49" s="155" t="s">
        <v>40</v>
      </c>
      <c r="D49" s="156">
        <v>95011.83</v>
      </c>
    </row>
    <row r="50" spans="1:4" s="9" customFormat="1" ht="181.5">
      <c r="A50" s="157" t="s">
        <v>305</v>
      </c>
      <c r="B50" s="159" t="s">
        <v>298</v>
      </c>
      <c r="C50" s="159">
        <v>200</v>
      </c>
      <c r="D50" s="147">
        <v>125.14</v>
      </c>
    </row>
    <row r="51" spans="1:4" s="9" customFormat="1" ht="375">
      <c r="A51" s="158" t="s">
        <v>306</v>
      </c>
      <c r="B51" s="159" t="s">
        <v>299</v>
      </c>
      <c r="C51" s="159">
        <v>200</v>
      </c>
      <c r="D51" s="147">
        <v>526.87</v>
      </c>
    </row>
    <row r="52" spans="1:4" s="9" customFormat="1" ht="168.75">
      <c r="A52" s="158" t="s">
        <v>311</v>
      </c>
      <c r="B52" s="159" t="s">
        <v>300</v>
      </c>
      <c r="C52" s="159">
        <v>200</v>
      </c>
      <c r="D52" s="147">
        <v>125.14</v>
      </c>
    </row>
    <row r="53" spans="1:4" s="9" customFormat="1" ht="206.25">
      <c r="A53" s="158" t="s">
        <v>310</v>
      </c>
      <c r="B53" s="159" t="s">
        <v>303</v>
      </c>
      <c r="C53" s="159">
        <v>200</v>
      </c>
      <c r="D53" s="147">
        <v>125.14</v>
      </c>
    </row>
    <row r="54" spans="1:4" s="9" customFormat="1" ht="243.75">
      <c r="A54" s="158" t="s">
        <v>307</v>
      </c>
      <c r="B54" s="159" t="s">
        <v>304</v>
      </c>
      <c r="C54" s="159">
        <v>200</v>
      </c>
      <c r="D54" s="147">
        <v>125.14</v>
      </c>
    </row>
    <row r="55" spans="1:4" s="9" customFormat="1" ht="180.75" customHeight="1">
      <c r="A55" s="158" t="s">
        <v>308</v>
      </c>
      <c r="B55" s="159" t="s">
        <v>302</v>
      </c>
      <c r="C55" s="159">
        <v>200</v>
      </c>
      <c r="D55" s="147">
        <v>125.14</v>
      </c>
    </row>
    <row r="56" spans="1:4" s="9" customFormat="1" ht="168.75">
      <c r="A56" s="158" t="s">
        <v>309</v>
      </c>
      <c r="B56" s="159" t="s">
        <v>301</v>
      </c>
      <c r="C56" s="159">
        <v>200</v>
      </c>
      <c r="D56" s="147">
        <v>125.14</v>
      </c>
    </row>
    <row r="57" spans="1:4" s="17" customFormat="1" ht="68.25" customHeight="1">
      <c r="A57" s="14" t="s">
        <v>69</v>
      </c>
      <c r="B57" s="103" t="s">
        <v>287</v>
      </c>
      <c r="C57" s="103" t="s">
        <v>62</v>
      </c>
      <c r="D57" s="107">
        <v>115020</v>
      </c>
    </row>
    <row r="58" spans="1:4" ht="49.5">
      <c r="A58" s="14" t="s">
        <v>314</v>
      </c>
      <c r="B58" s="103" t="s">
        <v>312</v>
      </c>
      <c r="C58" s="103" t="s">
        <v>45</v>
      </c>
      <c r="D58" s="107">
        <v>100000</v>
      </c>
    </row>
    <row r="59" spans="1:4" ht="16.5">
      <c r="A59" s="18" t="s">
        <v>63</v>
      </c>
      <c r="B59" s="31"/>
      <c r="C59" s="31"/>
      <c r="D59" s="152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72" t="s">
        <v>318</v>
      </c>
      <c r="E1" s="372"/>
      <c r="F1" s="372"/>
      <c r="G1" s="372"/>
    </row>
    <row r="2" spans="1:7" ht="35.25" customHeight="1">
      <c r="A2" s="302" t="s">
        <v>294</v>
      </c>
      <c r="B2" s="302"/>
      <c r="C2" s="302"/>
      <c r="D2" s="302"/>
      <c r="E2" s="302"/>
      <c r="F2" s="302"/>
      <c r="G2" s="302"/>
    </row>
    <row r="3" ht="4.5" customHeight="1"/>
    <row r="4" spans="1:7" s="9" customFormat="1" ht="39.75" customHeight="1">
      <c r="A4" s="347" t="s">
        <v>34</v>
      </c>
      <c r="B4" s="347" t="s">
        <v>85</v>
      </c>
      <c r="C4" s="347" t="s">
        <v>89</v>
      </c>
      <c r="D4" s="347" t="s">
        <v>86</v>
      </c>
      <c r="E4" s="347" t="s">
        <v>35</v>
      </c>
      <c r="F4" s="347" t="s">
        <v>87</v>
      </c>
      <c r="G4" s="347" t="s">
        <v>88</v>
      </c>
    </row>
    <row r="5" spans="1:7" s="9" customFormat="1" ht="102" customHeight="1">
      <c r="A5" s="348"/>
      <c r="B5" s="348"/>
      <c r="C5" s="348"/>
      <c r="D5" s="348"/>
      <c r="E5" s="348"/>
      <c r="F5" s="348"/>
      <c r="G5" s="348"/>
    </row>
    <row r="6" spans="1:7" s="32" customFormat="1" ht="47.25">
      <c r="A6" s="153" t="s">
        <v>289</v>
      </c>
      <c r="B6" s="128" t="s">
        <v>137</v>
      </c>
      <c r="C6" s="128" t="s">
        <v>72</v>
      </c>
      <c r="D6" s="128" t="s">
        <v>72</v>
      </c>
      <c r="E6" s="128" t="s">
        <v>73</v>
      </c>
      <c r="F6" s="128" t="s">
        <v>74</v>
      </c>
      <c r="G6" s="129">
        <f>G36</f>
        <v>3926993.5399999996</v>
      </c>
    </row>
    <row r="7" spans="1:12" s="12" customFormat="1" ht="150" customHeight="1">
      <c r="A7" s="24" t="s">
        <v>138</v>
      </c>
      <c r="B7" s="130">
        <v>805</v>
      </c>
      <c r="C7" s="131" t="s">
        <v>75</v>
      </c>
      <c r="D7" s="131" t="s">
        <v>76</v>
      </c>
      <c r="E7" s="131" t="s">
        <v>278</v>
      </c>
      <c r="F7" s="132" t="s">
        <v>44</v>
      </c>
      <c r="G7" s="133">
        <v>555000</v>
      </c>
      <c r="L7" s="93"/>
    </row>
    <row r="8" spans="1:10" s="12" customFormat="1" ht="153" customHeight="1">
      <c r="A8" s="20" t="s">
        <v>140</v>
      </c>
      <c r="B8" s="130">
        <v>805</v>
      </c>
      <c r="C8" s="127" t="s">
        <v>75</v>
      </c>
      <c r="D8" s="127" t="s">
        <v>77</v>
      </c>
      <c r="E8" s="134" t="s">
        <v>222</v>
      </c>
      <c r="F8" s="134" t="s">
        <v>44</v>
      </c>
      <c r="G8" s="135">
        <v>697000</v>
      </c>
      <c r="I8" s="150"/>
      <c r="J8" s="93"/>
    </row>
    <row r="9" spans="1:10" s="9" customFormat="1" ht="94.5" customHeight="1">
      <c r="A9" s="20" t="s">
        <v>142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40</v>
      </c>
      <c r="G9" s="135">
        <v>151190</v>
      </c>
      <c r="I9" s="15"/>
      <c r="J9" s="15"/>
    </row>
    <row r="10" spans="1:7" s="9" customFormat="1" ht="78.75" customHeight="1">
      <c r="A10" s="20" t="s">
        <v>159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45</v>
      </c>
      <c r="G10" s="135">
        <v>3000</v>
      </c>
    </row>
    <row r="11" spans="1:7" s="9" customFormat="1" ht="47.25">
      <c r="A11" s="20" t="s">
        <v>313</v>
      </c>
      <c r="B11" s="130">
        <v>805</v>
      </c>
      <c r="C11" s="127" t="s">
        <v>75</v>
      </c>
      <c r="D11" s="127" t="s">
        <v>71</v>
      </c>
      <c r="E11" s="134" t="s">
        <v>312</v>
      </c>
      <c r="F11" s="134" t="s">
        <v>45</v>
      </c>
      <c r="G11" s="135">
        <v>100000</v>
      </c>
    </row>
    <row r="12" spans="1:7" s="17" customFormat="1" ht="64.5" customHeight="1">
      <c r="A12" s="20" t="s">
        <v>143</v>
      </c>
      <c r="B12" s="130">
        <v>805</v>
      </c>
      <c r="C12" s="127" t="s">
        <v>75</v>
      </c>
      <c r="D12" s="127" t="s">
        <v>78</v>
      </c>
      <c r="E12" s="134" t="s">
        <v>231</v>
      </c>
      <c r="F12" s="134" t="s">
        <v>45</v>
      </c>
      <c r="G12" s="135">
        <v>20000</v>
      </c>
    </row>
    <row r="13" spans="1:7" s="9" customFormat="1" ht="157.5">
      <c r="A13" s="20" t="s">
        <v>144</v>
      </c>
      <c r="B13" s="160">
        <v>805</v>
      </c>
      <c r="C13" s="161" t="s">
        <v>75</v>
      </c>
      <c r="D13" s="161" t="s">
        <v>79</v>
      </c>
      <c r="E13" s="134" t="s">
        <v>285</v>
      </c>
      <c r="F13" s="127" t="s">
        <v>40</v>
      </c>
      <c r="G13" s="136">
        <v>20000</v>
      </c>
    </row>
    <row r="14" spans="1:7" s="9" customFormat="1" ht="81.75" customHeight="1">
      <c r="A14" s="170" t="s">
        <v>257</v>
      </c>
      <c r="B14" s="165">
        <v>805</v>
      </c>
      <c r="C14" s="166" t="s">
        <v>75</v>
      </c>
      <c r="D14" s="166" t="s">
        <v>79</v>
      </c>
      <c r="E14" s="171" t="s">
        <v>286</v>
      </c>
      <c r="F14" s="161" t="s">
        <v>40</v>
      </c>
      <c r="G14" s="162">
        <v>5000</v>
      </c>
    </row>
    <row r="15" spans="1:7" s="9" customFormat="1" ht="204.75">
      <c r="A15" s="164" t="s">
        <v>305</v>
      </c>
      <c r="B15" s="163" t="s">
        <v>137</v>
      </c>
      <c r="C15" s="163" t="s">
        <v>75</v>
      </c>
      <c r="D15" s="163" t="s">
        <v>79</v>
      </c>
      <c r="E15" s="168" t="s">
        <v>298</v>
      </c>
      <c r="F15" s="168">
        <v>200</v>
      </c>
      <c r="G15" s="169">
        <v>125.14</v>
      </c>
    </row>
    <row r="16" spans="1:7" s="9" customFormat="1" ht="299.25">
      <c r="A16" s="167" t="s">
        <v>306</v>
      </c>
      <c r="B16" s="163" t="s">
        <v>137</v>
      </c>
      <c r="C16" s="163" t="s">
        <v>75</v>
      </c>
      <c r="D16" s="163" t="s">
        <v>79</v>
      </c>
      <c r="E16" s="168" t="s">
        <v>299</v>
      </c>
      <c r="F16" s="168">
        <v>200</v>
      </c>
      <c r="G16" s="169">
        <v>526.87</v>
      </c>
    </row>
    <row r="17" spans="1:7" s="9" customFormat="1" ht="126">
      <c r="A17" s="167" t="s">
        <v>311</v>
      </c>
      <c r="B17" s="163" t="s">
        <v>137</v>
      </c>
      <c r="C17" s="163" t="s">
        <v>75</v>
      </c>
      <c r="D17" s="163" t="s">
        <v>79</v>
      </c>
      <c r="E17" s="168" t="s">
        <v>300</v>
      </c>
      <c r="F17" s="168">
        <v>200</v>
      </c>
      <c r="G17" s="169">
        <v>125.14</v>
      </c>
    </row>
    <row r="18" spans="1:7" s="9" customFormat="1" ht="157.5">
      <c r="A18" s="167" t="s">
        <v>310</v>
      </c>
      <c r="B18" s="163" t="s">
        <v>137</v>
      </c>
      <c r="C18" s="163" t="s">
        <v>75</v>
      </c>
      <c r="D18" s="163" t="s">
        <v>79</v>
      </c>
      <c r="E18" s="168" t="s">
        <v>303</v>
      </c>
      <c r="F18" s="168">
        <v>200</v>
      </c>
      <c r="G18" s="169">
        <v>125.14</v>
      </c>
    </row>
    <row r="19" spans="1:7" s="9" customFormat="1" ht="204.75">
      <c r="A19" s="167" t="s">
        <v>307</v>
      </c>
      <c r="B19" s="163" t="s">
        <v>137</v>
      </c>
      <c r="C19" s="163" t="s">
        <v>75</v>
      </c>
      <c r="D19" s="163" t="s">
        <v>79</v>
      </c>
      <c r="E19" s="168" t="s">
        <v>304</v>
      </c>
      <c r="F19" s="168">
        <v>200</v>
      </c>
      <c r="G19" s="169">
        <v>125.14</v>
      </c>
    </row>
    <row r="20" spans="1:7" s="9" customFormat="1" ht="189">
      <c r="A20" s="167" t="s">
        <v>308</v>
      </c>
      <c r="B20" s="163" t="s">
        <v>137</v>
      </c>
      <c r="C20" s="163" t="s">
        <v>75</v>
      </c>
      <c r="D20" s="163" t="s">
        <v>79</v>
      </c>
      <c r="E20" s="168" t="s">
        <v>302</v>
      </c>
      <c r="F20" s="168">
        <v>200</v>
      </c>
      <c r="G20" s="169">
        <v>125.14</v>
      </c>
    </row>
    <row r="21" spans="1:7" s="9" customFormat="1" ht="141.75">
      <c r="A21" s="167" t="s">
        <v>309</v>
      </c>
      <c r="B21" s="163" t="s">
        <v>137</v>
      </c>
      <c r="C21" s="163" t="s">
        <v>75</v>
      </c>
      <c r="D21" s="163" t="s">
        <v>79</v>
      </c>
      <c r="E21" s="168" t="s">
        <v>301</v>
      </c>
      <c r="F21" s="168">
        <v>200</v>
      </c>
      <c r="G21" s="169">
        <v>125.14</v>
      </c>
    </row>
    <row r="22" spans="1:7" s="9" customFormat="1" ht="70.5" customHeight="1">
      <c r="A22" s="20" t="s">
        <v>288</v>
      </c>
      <c r="B22" s="130">
        <v>805</v>
      </c>
      <c r="C22" s="127" t="s">
        <v>75</v>
      </c>
      <c r="D22" s="127" t="s">
        <v>79</v>
      </c>
      <c r="E22" s="134" t="s">
        <v>263</v>
      </c>
      <c r="F22" s="127" t="s">
        <v>40</v>
      </c>
      <c r="G22" s="136">
        <v>55000</v>
      </c>
    </row>
    <row r="23" spans="1:7" s="9" customFormat="1" ht="141" customHeight="1">
      <c r="A23" s="20" t="s">
        <v>235</v>
      </c>
      <c r="B23" s="130">
        <v>805</v>
      </c>
      <c r="C23" s="127" t="s">
        <v>76</v>
      </c>
      <c r="D23" s="127" t="s">
        <v>80</v>
      </c>
      <c r="E23" s="134" t="s">
        <v>232</v>
      </c>
      <c r="F23" s="134" t="s">
        <v>44</v>
      </c>
      <c r="G23" s="135">
        <v>81000</v>
      </c>
    </row>
    <row r="24" spans="1:7" s="9" customFormat="1" ht="80.25" customHeight="1">
      <c r="A24" s="20" t="s">
        <v>48</v>
      </c>
      <c r="B24" s="130">
        <v>805</v>
      </c>
      <c r="C24" s="127" t="s">
        <v>80</v>
      </c>
      <c r="D24" s="127" t="s">
        <v>81</v>
      </c>
      <c r="E24" s="134" t="s">
        <v>225</v>
      </c>
      <c r="F24" s="134" t="s">
        <v>40</v>
      </c>
      <c r="G24" s="135">
        <v>20000</v>
      </c>
    </row>
    <row r="25" spans="1:7" s="9" customFormat="1" ht="82.5" customHeight="1">
      <c r="A25" s="20" t="s">
        <v>51</v>
      </c>
      <c r="B25" s="130">
        <v>805</v>
      </c>
      <c r="C25" s="127" t="s">
        <v>77</v>
      </c>
      <c r="D25" s="127" t="s">
        <v>82</v>
      </c>
      <c r="E25" s="134" t="s">
        <v>270</v>
      </c>
      <c r="F25" s="134" t="s">
        <v>40</v>
      </c>
      <c r="G25" s="135">
        <v>1000</v>
      </c>
    </row>
    <row r="26" spans="1:7" s="9" customFormat="1" ht="61.5" customHeight="1">
      <c r="A26" s="20" t="s">
        <v>282</v>
      </c>
      <c r="B26" s="130">
        <v>805</v>
      </c>
      <c r="C26" s="127" t="s">
        <v>83</v>
      </c>
      <c r="D26" s="127" t="s">
        <v>76</v>
      </c>
      <c r="E26" s="134" t="s">
        <v>233</v>
      </c>
      <c r="F26" s="134" t="s">
        <v>40</v>
      </c>
      <c r="G26" s="135">
        <v>95011.83</v>
      </c>
    </row>
    <row r="27" spans="1:7" s="9" customFormat="1" ht="61.5" customHeight="1">
      <c r="A27" s="20" t="s">
        <v>39</v>
      </c>
      <c r="B27" s="130">
        <v>805</v>
      </c>
      <c r="C27" s="127" t="s">
        <v>83</v>
      </c>
      <c r="D27" s="127" t="s">
        <v>80</v>
      </c>
      <c r="E27" s="134" t="s">
        <v>228</v>
      </c>
      <c r="F27" s="134" t="s">
        <v>40</v>
      </c>
      <c r="G27" s="135">
        <v>286000</v>
      </c>
    </row>
    <row r="28" spans="1:12" s="9" customFormat="1" ht="54" customHeight="1">
      <c r="A28" s="149" t="s">
        <v>283</v>
      </c>
      <c r="B28" s="130">
        <v>805</v>
      </c>
      <c r="C28" s="127" t="s">
        <v>83</v>
      </c>
      <c r="D28" s="127" t="s">
        <v>80</v>
      </c>
      <c r="E28" s="134" t="s">
        <v>284</v>
      </c>
      <c r="F28" s="134" t="s">
        <v>40</v>
      </c>
      <c r="G28" s="135">
        <v>5000</v>
      </c>
      <c r="J28" s="15"/>
      <c r="L28" s="15"/>
    </row>
    <row r="29" spans="1:7" s="9" customFormat="1" ht="99.75" customHeight="1">
      <c r="A29" s="20" t="s">
        <v>146</v>
      </c>
      <c r="B29" s="130">
        <v>805</v>
      </c>
      <c r="C29" s="127" t="s">
        <v>71</v>
      </c>
      <c r="D29" s="127" t="s">
        <v>71</v>
      </c>
      <c r="E29" s="134" t="s">
        <v>273</v>
      </c>
      <c r="F29" s="134" t="s">
        <v>40</v>
      </c>
      <c r="G29" s="135">
        <v>1000</v>
      </c>
    </row>
    <row r="30" spans="1:15" s="9" customFormat="1" ht="108.75" customHeight="1">
      <c r="A30" s="38" t="s">
        <v>147</v>
      </c>
      <c r="B30" s="130">
        <v>805</v>
      </c>
      <c r="C30" s="134" t="s">
        <v>84</v>
      </c>
      <c r="D30" s="134" t="s">
        <v>75</v>
      </c>
      <c r="E30" s="134" t="s">
        <v>230</v>
      </c>
      <c r="F30" s="134" t="s">
        <v>44</v>
      </c>
      <c r="G30" s="135">
        <v>775000</v>
      </c>
      <c r="I30" s="15"/>
      <c r="K30" s="15"/>
      <c r="O30" s="15"/>
    </row>
    <row r="31" spans="1:15" s="9" customFormat="1" ht="83.25" customHeight="1">
      <c r="A31" s="20" t="s">
        <v>134</v>
      </c>
      <c r="B31" s="130">
        <v>805</v>
      </c>
      <c r="C31" s="127" t="s">
        <v>84</v>
      </c>
      <c r="D31" s="127" t="s">
        <v>75</v>
      </c>
      <c r="E31" s="134" t="s">
        <v>230</v>
      </c>
      <c r="F31" s="134" t="s">
        <v>40</v>
      </c>
      <c r="G31" s="135">
        <v>701000</v>
      </c>
      <c r="O31" s="15"/>
    </row>
    <row r="32" spans="1:7" s="9" customFormat="1" ht="88.5" customHeight="1">
      <c r="A32" s="149" t="s">
        <v>211</v>
      </c>
      <c r="B32" s="130">
        <v>805</v>
      </c>
      <c r="C32" s="127" t="s">
        <v>84</v>
      </c>
      <c r="D32" s="127" t="s">
        <v>75</v>
      </c>
      <c r="E32" s="134" t="s">
        <v>230</v>
      </c>
      <c r="F32" s="134" t="s">
        <v>45</v>
      </c>
      <c r="G32" s="135">
        <v>2000</v>
      </c>
    </row>
    <row r="33" spans="1:12" s="9" customFormat="1" ht="194.25" customHeight="1">
      <c r="A33" s="137" t="s">
        <v>261</v>
      </c>
      <c r="B33" s="130">
        <v>805</v>
      </c>
      <c r="C33" s="127" t="s">
        <v>84</v>
      </c>
      <c r="D33" s="127" t="s">
        <v>75</v>
      </c>
      <c r="E33" s="134" t="s">
        <v>259</v>
      </c>
      <c r="F33" s="134" t="s">
        <v>44</v>
      </c>
      <c r="G33" s="135">
        <v>16000</v>
      </c>
      <c r="L33" s="15"/>
    </row>
    <row r="34" spans="1:7" s="17" customFormat="1" ht="78.75" customHeight="1">
      <c r="A34" s="137" t="s">
        <v>261</v>
      </c>
      <c r="B34" s="130">
        <v>805</v>
      </c>
      <c r="C34" s="127" t="s">
        <v>84</v>
      </c>
      <c r="D34" s="127" t="s">
        <v>75</v>
      </c>
      <c r="E34" s="134" t="s">
        <v>260</v>
      </c>
      <c r="F34" s="134" t="s">
        <v>40</v>
      </c>
      <c r="G34" s="135">
        <v>221494</v>
      </c>
    </row>
    <row r="35" spans="1:7" ht="78.75">
      <c r="A35" s="20" t="s">
        <v>69</v>
      </c>
      <c r="B35" s="130">
        <v>805</v>
      </c>
      <c r="C35" s="127" t="s">
        <v>81</v>
      </c>
      <c r="D35" s="127" t="s">
        <v>75</v>
      </c>
      <c r="E35" s="134" t="s">
        <v>287</v>
      </c>
      <c r="F35" s="134" t="s">
        <v>62</v>
      </c>
      <c r="G35" s="135">
        <v>115020</v>
      </c>
    </row>
    <row r="36" spans="1:7" ht="15.75">
      <c r="A36" s="29" t="s">
        <v>63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3" t="s">
        <v>214</v>
      </c>
      <c r="F1" s="373"/>
      <c r="G1" s="373"/>
      <c r="H1" s="373"/>
    </row>
    <row r="2" spans="1:8" ht="39.75" customHeight="1">
      <c r="A2" s="302" t="s">
        <v>155</v>
      </c>
      <c r="B2" s="302"/>
      <c r="C2" s="302"/>
      <c r="D2" s="302"/>
      <c r="E2" s="302"/>
      <c r="F2" s="302"/>
      <c r="G2" s="302"/>
      <c r="H2" s="302"/>
    </row>
    <row r="3" ht="4.5" customHeight="1"/>
    <row r="4" spans="1:8" s="9" customFormat="1" ht="39.75" customHeight="1">
      <c r="A4" s="374" t="s">
        <v>34</v>
      </c>
      <c r="B4" s="374" t="s">
        <v>85</v>
      </c>
      <c r="C4" s="374" t="s">
        <v>89</v>
      </c>
      <c r="D4" s="374" t="s">
        <v>86</v>
      </c>
      <c r="E4" s="374" t="s">
        <v>35</v>
      </c>
      <c r="F4" s="374" t="s">
        <v>206</v>
      </c>
      <c r="G4" s="374" t="s">
        <v>156</v>
      </c>
      <c r="H4" s="377" t="s">
        <v>205</v>
      </c>
    </row>
    <row r="5" spans="1:8" s="9" customFormat="1" ht="102" customHeight="1">
      <c r="A5" s="375"/>
      <c r="B5" s="376"/>
      <c r="C5" s="375"/>
      <c r="D5" s="375"/>
      <c r="E5" s="375"/>
      <c r="F5" s="375"/>
      <c r="G5" s="375"/>
      <c r="H5" s="378"/>
    </row>
    <row r="6" spans="1:8" s="32" customFormat="1" ht="47.25">
      <c r="A6" s="34" t="s">
        <v>136</v>
      </c>
      <c r="B6" s="35" t="s">
        <v>137</v>
      </c>
      <c r="C6" s="35" t="s">
        <v>72</v>
      </c>
      <c r="D6" s="35" t="s">
        <v>72</v>
      </c>
      <c r="E6" s="35" t="s">
        <v>73</v>
      </c>
      <c r="F6" s="35" t="s">
        <v>74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138</v>
      </c>
      <c r="B7" s="24">
        <v>805</v>
      </c>
      <c r="C7" s="37" t="s">
        <v>75</v>
      </c>
      <c r="D7" s="37" t="s">
        <v>76</v>
      </c>
      <c r="E7" s="25" t="s">
        <v>139</v>
      </c>
      <c r="F7" s="25" t="s">
        <v>44</v>
      </c>
      <c r="G7" s="28">
        <v>469000</v>
      </c>
      <c r="H7" s="28">
        <v>469000</v>
      </c>
    </row>
    <row r="8" spans="1:8" s="12" customFormat="1" ht="157.5">
      <c r="A8" s="20" t="s">
        <v>157</v>
      </c>
      <c r="B8" s="24">
        <v>805</v>
      </c>
      <c r="C8" s="27" t="s">
        <v>75</v>
      </c>
      <c r="D8" s="27" t="s">
        <v>77</v>
      </c>
      <c r="E8" s="21" t="s">
        <v>141</v>
      </c>
      <c r="F8" s="21" t="s">
        <v>44</v>
      </c>
      <c r="G8" s="22">
        <v>672100</v>
      </c>
      <c r="H8" s="28">
        <v>672100</v>
      </c>
    </row>
    <row r="9" spans="1:8" s="9" customFormat="1" ht="94.5" customHeight="1">
      <c r="A9" s="20" t="s">
        <v>142</v>
      </c>
      <c r="B9" s="24">
        <v>805</v>
      </c>
      <c r="C9" s="27" t="s">
        <v>75</v>
      </c>
      <c r="D9" s="27" t="s">
        <v>77</v>
      </c>
      <c r="E9" s="21" t="s">
        <v>141</v>
      </c>
      <c r="F9" s="21" t="s">
        <v>40</v>
      </c>
      <c r="G9" s="22">
        <v>119769</v>
      </c>
      <c r="H9" s="26">
        <v>86031</v>
      </c>
    </row>
    <row r="10" spans="1:8" s="9" customFormat="1" ht="64.5" customHeight="1">
      <c r="A10" s="20" t="s">
        <v>143</v>
      </c>
      <c r="B10" s="24">
        <v>805</v>
      </c>
      <c r="C10" s="27" t="s">
        <v>75</v>
      </c>
      <c r="D10" s="27" t="s">
        <v>78</v>
      </c>
      <c r="E10" s="21" t="s">
        <v>55</v>
      </c>
      <c r="F10" s="21" t="s">
        <v>45</v>
      </c>
      <c r="G10" s="22">
        <v>20000</v>
      </c>
      <c r="H10" s="22">
        <v>20000</v>
      </c>
    </row>
    <row r="11" spans="1:8" s="17" customFormat="1" ht="50.25" customHeight="1">
      <c r="A11" s="20" t="s">
        <v>66</v>
      </c>
      <c r="B11" s="24">
        <v>805</v>
      </c>
      <c r="C11" s="27" t="s">
        <v>76</v>
      </c>
      <c r="D11" s="27" t="s">
        <v>80</v>
      </c>
      <c r="E11" s="21" t="s">
        <v>56</v>
      </c>
      <c r="F11" s="21" t="s">
        <v>44</v>
      </c>
      <c r="G11" s="22">
        <v>60200</v>
      </c>
      <c r="H11" s="22">
        <v>62400</v>
      </c>
    </row>
    <row r="12" spans="1:8" s="9" customFormat="1" ht="96" customHeight="1">
      <c r="A12" s="20" t="s">
        <v>57</v>
      </c>
      <c r="B12" s="24">
        <v>805</v>
      </c>
      <c r="C12" s="27" t="s">
        <v>76</v>
      </c>
      <c r="D12" s="27" t="s">
        <v>80</v>
      </c>
      <c r="E12" s="21" t="s">
        <v>56</v>
      </c>
      <c r="F12" s="21" t="s">
        <v>40</v>
      </c>
      <c r="G12" s="22">
        <v>1000</v>
      </c>
      <c r="H12" s="22">
        <v>1000</v>
      </c>
    </row>
    <row r="13" spans="1:8" s="9" customFormat="1" ht="120" customHeight="1">
      <c r="A13" s="20" t="s">
        <v>154</v>
      </c>
      <c r="B13" s="24">
        <v>805</v>
      </c>
      <c r="C13" s="27" t="s">
        <v>80</v>
      </c>
      <c r="D13" s="27" t="s">
        <v>81</v>
      </c>
      <c r="E13" s="21" t="s">
        <v>145</v>
      </c>
      <c r="F13" s="21" t="s">
        <v>40</v>
      </c>
      <c r="G13" s="22">
        <v>25000</v>
      </c>
      <c r="H13" s="22">
        <v>10000</v>
      </c>
    </row>
    <row r="14" spans="1:8" s="12" customFormat="1" ht="80.25" customHeight="1">
      <c r="A14" s="20" t="s">
        <v>51</v>
      </c>
      <c r="B14" s="24">
        <v>805</v>
      </c>
      <c r="C14" s="27" t="s">
        <v>77</v>
      </c>
      <c r="D14" s="27" t="s">
        <v>82</v>
      </c>
      <c r="E14" s="21" t="s">
        <v>52</v>
      </c>
      <c r="F14" s="21" t="s">
        <v>40</v>
      </c>
      <c r="G14" s="22">
        <v>0</v>
      </c>
      <c r="H14" s="22">
        <v>0</v>
      </c>
    </row>
    <row r="15" spans="1:8" s="9" customFormat="1" ht="108.75" customHeight="1">
      <c r="A15" s="20" t="s">
        <v>59</v>
      </c>
      <c r="B15" s="24">
        <v>805</v>
      </c>
      <c r="C15" s="27" t="s">
        <v>83</v>
      </c>
      <c r="D15" s="27" t="s">
        <v>76</v>
      </c>
      <c r="E15" s="21" t="s">
        <v>60</v>
      </c>
      <c r="F15" s="21" t="s">
        <v>40</v>
      </c>
      <c r="G15" s="28">
        <v>0</v>
      </c>
      <c r="H15" s="28">
        <v>0</v>
      </c>
    </row>
    <row r="16" spans="1:9" s="9" customFormat="1" ht="81.75" customHeight="1">
      <c r="A16" s="20" t="s">
        <v>39</v>
      </c>
      <c r="B16" s="24">
        <v>805</v>
      </c>
      <c r="C16" s="27" t="s">
        <v>83</v>
      </c>
      <c r="D16" s="27" t="s">
        <v>80</v>
      </c>
      <c r="E16" s="21" t="s">
        <v>132</v>
      </c>
      <c r="F16" s="21" t="s">
        <v>40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41</v>
      </c>
      <c r="B17" s="24">
        <v>805</v>
      </c>
      <c r="C17" s="27" t="s">
        <v>83</v>
      </c>
      <c r="D17" s="27" t="s">
        <v>80</v>
      </c>
      <c r="E17" s="21" t="s">
        <v>42</v>
      </c>
      <c r="F17" s="21" t="s">
        <v>40</v>
      </c>
      <c r="G17" s="28">
        <v>10000</v>
      </c>
      <c r="H17" s="28">
        <v>5000</v>
      </c>
    </row>
    <row r="18" spans="1:8" s="9" customFormat="1" ht="99" customHeight="1">
      <c r="A18" s="20" t="s">
        <v>146</v>
      </c>
      <c r="B18" s="24">
        <v>805</v>
      </c>
      <c r="C18" s="27" t="s">
        <v>71</v>
      </c>
      <c r="D18" s="27" t="s">
        <v>71</v>
      </c>
      <c r="E18" s="21" t="s">
        <v>129</v>
      </c>
      <c r="F18" s="21" t="s">
        <v>40</v>
      </c>
      <c r="G18" s="22">
        <v>1000</v>
      </c>
      <c r="H18" s="22">
        <v>1000</v>
      </c>
    </row>
    <row r="19" spans="1:8" s="9" customFormat="1" ht="173.25">
      <c r="A19" s="38" t="s">
        <v>147</v>
      </c>
      <c r="B19" s="24">
        <v>805</v>
      </c>
      <c r="C19" s="21" t="s">
        <v>84</v>
      </c>
      <c r="D19" s="21" t="s">
        <v>75</v>
      </c>
      <c r="E19" s="21" t="s">
        <v>133</v>
      </c>
      <c r="F19" s="21" t="s">
        <v>44</v>
      </c>
      <c r="G19" s="28">
        <v>649000</v>
      </c>
      <c r="H19" s="28">
        <v>649000</v>
      </c>
    </row>
    <row r="20" spans="1:8" s="9" customFormat="1" ht="118.5" customHeight="1">
      <c r="A20" s="20" t="s">
        <v>134</v>
      </c>
      <c r="B20" s="24">
        <v>805</v>
      </c>
      <c r="C20" s="27" t="s">
        <v>84</v>
      </c>
      <c r="D20" s="27" t="s">
        <v>75</v>
      </c>
      <c r="E20" s="21" t="s">
        <v>133</v>
      </c>
      <c r="F20" s="21" t="s">
        <v>40</v>
      </c>
      <c r="G20" s="28">
        <v>772000</v>
      </c>
      <c r="H20" s="28">
        <v>697000</v>
      </c>
    </row>
    <row r="21" spans="1:8" s="9" customFormat="1" ht="220.5">
      <c r="A21" s="20" t="s">
        <v>135</v>
      </c>
      <c r="B21" s="24">
        <v>804</v>
      </c>
      <c r="C21" s="27" t="s">
        <v>84</v>
      </c>
      <c r="D21" s="27" t="s">
        <v>75</v>
      </c>
      <c r="E21" s="21" t="s">
        <v>153</v>
      </c>
      <c r="F21" s="21" t="s">
        <v>44</v>
      </c>
      <c r="G21" s="28">
        <v>15000</v>
      </c>
      <c r="H21" s="28">
        <v>15000</v>
      </c>
    </row>
    <row r="22" spans="1:8" s="9" customFormat="1" ht="220.5">
      <c r="A22" s="20" t="s">
        <v>67</v>
      </c>
      <c r="B22" s="24">
        <v>805</v>
      </c>
      <c r="C22" s="27" t="s">
        <v>84</v>
      </c>
      <c r="D22" s="27" t="s">
        <v>75</v>
      </c>
      <c r="E22" s="21" t="s">
        <v>61</v>
      </c>
      <c r="F22" s="21" t="s">
        <v>44</v>
      </c>
      <c r="G22" s="22">
        <v>0</v>
      </c>
      <c r="H22" s="22">
        <v>0</v>
      </c>
    </row>
    <row r="23" spans="1:8" s="9" customFormat="1" ht="78.75">
      <c r="A23" s="20" t="s">
        <v>69</v>
      </c>
      <c r="B23" s="24">
        <v>805</v>
      </c>
      <c r="C23" s="27" t="s">
        <v>81</v>
      </c>
      <c r="D23" s="27" t="s">
        <v>75</v>
      </c>
      <c r="E23" s="21" t="s">
        <v>148</v>
      </c>
      <c r="F23" s="21" t="s">
        <v>62</v>
      </c>
      <c r="G23" s="22">
        <v>115020</v>
      </c>
      <c r="H23" s="22">
        <v>115020</v>
      </c>
    </row>
    <row r="24" spans="1:8" s="9" customFormat="1" ht="96.75" customHeight="1">
      <c r="A24" s="38" t="s">
        <v>158</v>
      </c>
      <c r="B24" s="24">
        <v>805</v>
      </c>
      <c r="C24" s="21" t="s">
        <v>75</v>
      </c>
      <c r="D24" s="21" t="s">
        <v>77</v>
      </c>
      <c r="E24" s="21" t="s">
        <v>141</v>
      </c>
      <c r="F24" s="21" t="s">
        <v>40</v>
      </c>
      <c r="G24" s="22">
        <v>3671</v>
      </c>
      <c r="H24" s="22">
        <v>4871</v>
      </c>
    </row>
    <row r="25" spans="1:8" s="9" customFormat="1" ht="126">
      <c r="A25" s="38" t="s">
        <v>70</v>
      </c>
      <c r="B25" s="24">
        <v>805</v>
      </c>
      <c r="C25" s="21" t="s">
        <v>81</v>
      </c>
      <c r="D25" s="21" t="s">
        <v>77</v>
      </c>
      <c r="E25" s="21" t="s">
        <v>58</v>
      </c>
      <c r="F25" s="21" t="s">
        <v>68</v>
      </c>
      <c r="G25" s="22">
        <v>0</v>
      </c>
      <c r="H25" s="22">
        <v>1264560</v>
      </c>
    </row>
    <row r="26" spans="1:8" s="9" customFormat="1" ht="24.75" customHeight="1">
      <c r="A26" s="38" t="s">
        <v>212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63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79" t="s">
        <v>319</v>
      </c>
      <c r="D1" s="380"/>
      <c r="E1" s="380"/>
      <c r="F1" s="40"/>
    </row>
    <row r="2" spans="1:5" ht="76.5" customHeight="1">
      <c r="A2" s="352" t="s">
        <v>295</v>
      </c>
      <c r="B2" s="352"/>
      <c r="C2" s="352"/>
      <c r="D2" s="352"/>
      <c r="E2" s="352"/>
    </row>
    <row r="3" spans="1:5" ht="6.75" customHeight="1">
      <c r="A3" s="42"/>
      <c r="C3" s="41"/>
      <c r="D3" s="41"/>
      <c r="E3" s="41"/>
    </row>
    <row r="4" spans="1:5" ht="16.5" customHeight="1">
      <c r="A4" s="353" t="s">
        <v>90</v>
      </c>
      <c r="B4" s="354" t="s">
        <v>34</v>
      </c>
      <c r="C4" s="355" t="s">
        <v>1</v>
      </c>
      <c r="D4" s="355"/>
      <c r="E4" s="355"/>
    </row>
    <row r="5" spans="1:5" ht="29.25" customHeight="1">
      <c r="A5" s="353"/>
      <c r="B5" s="354"/>
      <c r="C5" s="45" t="s">
        <v>2</v>
      </c>
      <c r="D5" s="45" t="s">
        <v>238</v>
      </c>
      <c r="E5" s="45" t="s">
        <v>290</v>
      </c>
    </row>
    <row r="6" spans="1:5" ht="33">
      <c r="A6" s="46" t="s">
        <v>91</v>
      </c>
      <c r="B6" s="47" t="s">
        <v>92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93</v>
      </c>
      <c r="B7" s="50" t="s">
        <v>94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95</v>
      </c>
      <c r="B8" s="50" t="s">
        <v>96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296</v>
      </c>
      <c r="B9" s="50" t="s">
        <v>297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97</v>
      </c>
      <c r="B10" s="50" t="s">
        <v>98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99</v>
      </c>
      <c r="B11" s="50" t="s">
        <v>100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101</v>
      </c>
      <c r="B12" s="47" t="s">
        <v>102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103</v>
      </c>
      <c r="B13" s="50" t="s">
        <v>104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105</v>
      </c>
      <c r="B14" s="47" t="s">
        <v>106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236</v>
      </c>
      <c r="B15" s="50" t="s">
        <v>237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107</v>
      </c>
      <c r="B16" s="47" t="s">
        <v>108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109</v>
      </c>
      <c r="B17" s="50" t="s">
        <v>110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111</v>
      </c>
      <c r="B18" s="47" t="s">
        <v>112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113</v>
      </c>
      <c r="B19" s="50" t="s">
        <v>114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115</v>
      </c>
      <c r="B20" s="50" t="s">
        <v>116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117</v>
      </c>
      <c r="B21" s="47" t="s">
        <v>118</v>
      </c>
      <c r="C21" s="55">
        <v>1000</v>
      </c>
      <c r="D21" s="55">
        <v>1000</v>
      </c>
      <c r="E21" s="55">
        <v>1000</v>
      </c>
    </row>
    <row r="22" spans="1:5" ht="33">
      <c r="A22" s="49" t="s">
        <v>128</v>
      </c>
      <c r="B22" s="50" t="s">
        <v>130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119</v>
      </c>
      <c r="B23" s="47" t="s">
        <v>120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121</v>
      </c>
      <c r="B24" s="50" t="s">
        <v>122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126</v>
      </c>
      <c r="B25" s="47" t="s">
        <v>123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127</v>
      </c>
      <c r="B26" s="50" t="s">
        <v>124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49" t="s">
        <v>125</v>
      </c>
      <c r="B27" s="349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90" zoomScaleNormal="90" zoomScalePageLayoutView="0" workbookViewId="0" topLeftCell="A23">
      <selection activeCell="A1" sqref="A1:IV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303" t="s">
        <v>391</v>
      </c>
      <c r="D1" s="303"/>
      <c r="E1" s="303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7.75" customHeight="1">
      <c r="A4" s="304" t="s">
        <v>392</v>
      </c>
      <c r="B4" s="304"/>
      <c r="C4" s="304"/>
      <c r="D4" s="305"/>
      <c r="E4" s="305"/>
    </row>
    <row r="5" ht="15.75" thickBot="1"/>
    <row r="6" spans="1:5" ht="15.75" customHeight="1">
      <c r="A6" s="306" t="s">
        <v>393</v>
      </c>
      <c r="B6" s="308" t="s">
        <v>6</v>
      </c>
      <c r="C6" s="308" t="s">
        <v>1</v>
      </c>
      <c r="D6" s="308"/>
      <c r="E6" s="310"/>
    </row>
    <row r="7" spans="1:5" ht="15">
      <c r="A7" s="307"/>
      <c r="B7" s="309"/>
      <c r="C7" s="309"/>
      <c r="D7" s="309"/>
      <c r="E7" s="311"/>
    </row>
    <row r="8" spans="1:5" ht="15.75">
      <c r="A8" s="246"/>
      <c r="B8" s="309"/>
      <c r="C8" s="77">
        <v>2023</v>
      </c>
      <c r="D8" s="77">
        <v>2024</v>
      </c>
      <c r="E8" s="245">
        <v>2025</v>
      </c>
    </row>
    <row r="9" spans="1:5" ht="15.75">
      <c r="A9" s="247">
        <v>1</v>
      </c>
      <c r="B9" s="248">
        <v>2</v>
      </c>
      <c r="C9" s="77">
        <v>3</v>
      </c>
      <c r="D9" s="77">
        <v>4</v>
      </c>
      <c r="E9" s="245">
        <v>5</v>
      </c>
    </row>
    <row r="10" spans="1:5" ht="28.5">
      <c r="A10" s="249" t="s">
        <v>163</v>
      </c>
      <c r="B10" s="250" t="s">
        <v>161</v>
      </c>
      <c r="C10" s="251">
        <f>C11+C14+C19</f>
        <v>370000</v>
      </c>
      <c r="D10" s="251">
        <f>D11+D14+D19</f>
        <v>320000</v>
      </c>
      <c r="E10" s="251">
        <f>E11+E14+E19</f>
        <v>320000</v>
      </c>
    </row>
    <row r="11" spans="1:5" ht="15.75">
      <c r="A11" s="249" t="s">
        <v>164</v>
      </c>
      <c r="B11" s="252" t="s">
        <v>9</v>
      </c>
      <c r="C11" s="251">
        <f>C12</f>
        <v>40000</v>
      </c>
      <c r="D11" s="251">
        <f>D12</f>
        <v>40000</v>
      </c>
      <c r="E11" s="253">
        <f>E12</f>
        <v>40000</v>
      </c>
    </row>
    <row r="12" spans="1:5" ht="15" customHeight="1">
      <c r="A12" s="312" t="s">
        <v>165</v>
      </c>
      <c r="B12" s="313" t="s">
        <v>10</v>
      </c>
      <c r="C12" s="314">
        <v>40000</v>
      </c>
      <c r="D12" s="316">
        <v>40000</v>
      </c>
      <c r="E12" s="316">
        <v>40000</v>
      </c>
    </row>
    <row r="13" spans="1:5" ht="9.75" customHeight="1">
      <c r="A13" s="312"/>
      <c r="B13" s="313"/>
      <c r="C13" s="314"/>
      <c r="D13" s="317"/>
      <c r="E13" s="317"/>
    </row>
    <row r="14" spans="1:5" ht="19.5" customHeight="1">
      <c r="A14" s="255" t="s">
        <v>160</v>
      </c>
      <c r="B14" s="252" t="s">
        <v>11</v>
      </c>
      <c r="C14" s="251">
        <f>C15+C17</f>
        <v>230000</v>
      </c>
      <c r="D14" s="251">
        <f>D15+D17</f>
        <v>180000</v>
      </c>
      <c r="E14" s="251">
        <f>E15+E17</f>
        <v>180000</v>
      </c>
    </row>
    <row r="15" spans="1:5" ht="27" customHeight="1">
      <c r="A15" s="312" t="s">
        <v>168</v>
      </c>
      <c r="B15" s="313" t="s">
        <v>12</v>
      </c>
      <c r="C15" s="314">
        <v>20000</v>
      </c>
      <c r="D15" s="314">
        <v>20000</v>
      </c>
      <c r="E15" s="314">
        <v>20000</v>
      </c>
    </row>
    <row r="16" spans="1:5" ht="35.25" customHeight="1" hidden="1">
      <c r="A16" s="312"/>
      <c r="B16" s="313"/>
      <c r="C16" s="314"/>
      <c r="D16" s="314"/>
      <c r="E16" s="314"/>
    </row>
    <row r="17" spans="1:5" ht="15" customHeight="1">
      <c r="A17" s="312" t="s">
        <v>171</v>
      </c>
      <c r="B17" s="313" t="s">
        <v>14</v>
      </c>
      <c r="C17" s="314">
        <v>210000</v>
      </c>
      <c r="D17" s="314">
        <v>160000</v>
      </c>
      <c r="E17" s="314">
        <v>160000</v>
      </c>
    </row>
    <row r="18" spans="1:5" ht="15" customHeight="1">
      <c r="A18" s="312"/>
      <c r="B18" s="313"/>
      <c r="C18" s="314"/>
      <c r="D18" s="314"/>
      <c r="E18" s="314"/>
    </row>
    <row r="19" spans="1:5" ht="71.25">
      <c r="A19" s="256" t="s">
        <v>394</v>
      </c>
      <c r="B19" s="250" t="s">
        <v>395</v>
      </c>
      <c r="C19" s="251">
        <f>C20</f>
        <v>100000</v>
      </c>
      <c r="D19" s="251">
        <f>D20</f>
        <v>100000</v>
      </c>
      <c r="E19" s="253">
        <f>E20</f>
        <v>100000</v>
      </c>
    </row>
    <row r="20" spans="1:5" ht="135">
      <c r="A20" s="257" t="s">
        <v>396</v>
      </c>
      <c r="B20" s="258" t="s">
        <v>397</v>
      </c>
      <c r="C20" s="254">
        <v>100000</v>
      </c>
      <c r="D20" s="254">
        <v>100000</v>
      </c>
      <c r="E20" s="259">
        <v>100000</v>
      </c>
    </row>
    <row r="21" spans="1:5" ht="24" customHeight="1">
      <c r="A21" s="256" t="s">
        <v>176</v>
      </c>
      <c r="B21" s="250" t="s">
        <v>177</v>
      </c>
      <c r="C21" s="251">
        <f>C22</f>
        <v>5259209.5</v>
      </c>
      <c r="D21" s="251">
        <f>D22</f>
        <v>3602548.05</v>
      </c>
      <c r="E21" s="253">
        <f>E22</f>
        <v>3518648.05</v>
      </c>
    </row>
    <row r="22" spans="1:5" ht="44.25" customHeight="1">
      <c r="A22" s="256" t="s">
        <v>179</v>
      </c>
      <c r="B22" s="250" t="s">
        <v>178</v>
      </c>
      <c r="C22" s="251">
        <f>C23+C25+C26+C28</f>
        <v>5259209.5</v>
      </c>
      <c r="D22" s="251">
        <f>D23+D25+D26+D28</f>
        <v>3602548.05</v>
      </c>
      <c r="E22" s="253">
        <f>E23+E25+E26+E28</f>
        <v>3518648.05</v>
      </c>
    </row>
    <row r="23" spans="1:5" ht="44.25" customHeight="1">
      <c r="A23" s="318" t="s">
        <v>398</v>
      </c>
      <c r="B23" s="320" t="s">
        <v>17</v>
      </c>
      <c r="C23" s="316">
        <v>3822327.23</v>
      </c>
      <c r="D23" s="314">
        <v>2538500</v>
      </c>
      <c r="E23" s="315">
        <v>2450400</v>
      </c>
    </row>
    <row r="24" spans="1:5" ht="0.75" customHeight="1">
      <c r="A24" s="319"/>
      <c r="B24" s="321"/>
      <c r="C24" s="317"/>
      <c r="D24" s="314"/>
      <c r="E24" s="315"/>
    </row>
    <row r="25" spans="1:5" ht="50.25" customHeight="1">
      <c r="A25" s="257" t="s">
        <v>399</v>
      </c>
      <c r="B25" s="260" t="s">
        <v>186</v>
      </c>
      <c r="C25" s="254">
        <v>271689</v>
      </c>
      <c r="D25" s="254">
        <v>0</v>
      </c>
      <c r="E25" s="259">
        <v>0</v>
      </c>
    </row>
    <row r="26" spans="1:5" ht="15" customHeight="1">
      <c r="A26" s="312" t="s">
        <v>400</v>
      </c>
      <c r="B26" s="313" t="s">
        <v>189</v>
      </c>
      <c r="C26" s="314">
        <v>115400</v>
      </c>
      <c r="D26" s="314">
        <v>120600</v>
      </c>
      <c r="E26" s="315">
        <v>124800</v>
      </c>
    </row>
    <row r="27" spans="1:5" ht="15" customHeight="1">
      <c r="A27" s="312"/>
      <c r="B27" s="313"/>
      <c r="C27" s="314"/>
      <c r="D27" s="314"/>
      <c r="E27" s="315"/>
    </row>
    <row r="28" spans="1:5" ht="15.75">
      <c r="A28" s="257" t="s">
        <v>401</v>
      </c>
      <c r="B28" s="258" t="s">
        <v>199</v>
      </c>
      <c r="C28" s="254">
        <v>1049793.27</v>
      </c>
      <c r="D28" s="254">
        <v>943448.05</v>
      </c>
      <c r="E28" s="259">
        <v>943448.05</v>
      </c>
    </row>
    <row r="29" spans="1:5" ht="16.5" thickBot="1">
      <c r="A29" s="261" t="s">
        <v>20</v>
      </c>
      <c r="B29" s="262"/>
      <c r="C29" s="263">
        <f>C10+C21</f>
        <v>5629209.5</v>
      </c>
      <c r="D29" s="263">
        <f>D10+D21</f>
        <v>3922548.05</v>
      </c>
      <c r="E29" s="264">
        <f>E10+E21</f>
        <v>3838648.05</v>
      </c>
    </row>
  </sheetData>
  <sheetProtection/>
  <mergeCells count="30">
    <mergeCell ref="A17:A18"/>
    <mergeCell ref="B17:B18"/>
    <mergeCell ref="B26:B27"/>
    <mergeCell ref="C26:C27"/>
    <mergeCell ref="D26:D27"/>
    <mergeCell ref="D17:D18"/>
    <mergeCell ref="E15:E16"/>
    <mergeCell ref="A23:A24"/>
    <mergeCell ref="B23:B24"/>
    <mergeCell ref="C23:C24"/>
    <mergeCell ref="D23:D24"/>
    <mergeCell ref="E23:E24"/>
    <mergeCell ref="E26:E27"/>
    <mergeCell ref="A15:A16"/>
    <mergeCell ref="B15:B16"/>
    <mergeCell ref="C15:C16"/>
    <mergeCell ref="D15:D16"/>
    <mergeCell ref="E12:E13"/>
    <mergeCell ref="E17:E18"/>
    <mergeCell ref="C17:C18"/>
    <mergeCell ref="D12:D13"/>
    <mergeCell ref="A26:A27"/>
    <mergeCell ref="C1:E1"/>
    <mergeCell ref="A4:E4"/>
    <mergeCell ref="A6:A7"/>
    <mergeCell ref="B6:B8"/>
    <mergeCell ref="C6:E7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1">
      <selection activeCell="A12" sqref="A12"/>
    </sheetView>
  </sheetViews>
  <sheetFormatPr defaultColWidth="9.140625" defaultRowHeight="15"/>
  <cols>
    <col min="1" max="1" width="110.421875" style="274" customWidth="1"/>
    <col min="2" max="2" width="20.28125" style="274" customWidth="1"/>
    <col min="3" max="4" width="19.8515625" style="274" customWidth="1"/>
    <col min="5" max="16384" width="9.140625" style="274" customWidth="1"/>
  </cols>
  <sheetData>
    <row r="1" spans="1:4" ht="26.25" customHeight="1">
      <c r="A1" s="270"/>
      <c r="B1" s="271"/>
      <c r="C1" s="272"/>
      <c r="D1" s="273" t="s">
        <v>416</v>
      </c>
    </row>
    <row r="2" spans="1:4" s="275" customFormat="1" ht="39" customHeight="1">
      <c r="A2" s="322" t="s">
        <v>417</v>
      </c>
      <c r="B2" s="322"/>
      <c r="C2" s="322"/>
      <c r="D2" s="322"/>
    </row>
    <row r="3" spans="1:2" ht="17.25" customHeight="1">
      <c r="A3" s="323"/>
      <c r="B3" s="323"/>
    </row>
    <row r="4" spans="1:4" s="277" customFormat="1" ht="27.75" customHeight="1">
      <c r="A4" s="324" t="s">
        <v>418</v>
      </c>
      <c r="B4" s="325" t="s">
        <v>1</v>
      </c>
      <c r="C4" s="325"/>
      <c r="D4" s="325"/>
    </row>
    <row r="5" spans="1:4" s="277" customFormat="1" ht="27.75" customHeight="1">
      <c r="A5" s="324"/>
      <c r="B5" s="276" t="s">
        <v>330</v>
      </c>
      <c r="C5" s="276" t="s">
        <v>347</v>
      </c>
      <c r="D5" s="276" t="s">
        <v>376</v>
      </c>
    </row>
    <row r="6" spans="1:4" s="280" customFormat="1" ht="22.5" customHeight="1">
      <c r="A6" s="278" t="s">
        <v>0</v>
      </c>
      <c r="B6" s="279">
        <v>2</v>
      </c>
      <c r="C6" s="276">
        <v>3</v>
      </c>
      <c r="D6" s="276">
        <v>4</v>
      </c>
    </row>
    <row r="7" spans="1:4" s="283" customFormat="1" ht="33.75" customHeight="1">
      <c r="A7" s="281" t="s">
        <v>419</v>
      </c>
      <c r="B7" s="282">
        <f>SUM(B8+B11+B13)</f>
        <v>4209416.23</v>
      </c>
      <c r="C7" s="282">
        <f>SUM(C8+C11+C13)</f>
        <v>2659100</v>
      </c>
      <c r="D7" s="282">
        <f>SUM(D8+D11+D13)</f>
        <v>2575200</v>
      </c>
    </row>
    <row r="8" spans="1:4" s="285" customFormat="1" ht="25.5" customHeight="1">
      <c r="A8" s="281" t="s">
        <v>420</v>
      </c>
      <c r="B8" s="284">
        <f>B9+B10</f>
        <v>3822327.23</v>
      </c>
      <c r="C8" s="284">
        <f>C9+C10</f>
        <v>2538500</v>
      </c>
      <c r="D8" s="284">
        <f>D9+D10</f>
        <v>2450400</v>
      </c>
    </row>
    <row r="9" spans="1:4" s="277" customFormat="1" ht="42" customHeight="1">
      <c r="A9" s="286" t="s">
        <v>421</v>
      </c>
      <c r="B9" s="287">
        <v>3214000</v>
      </c>
      <c r="C9" s="287">
        <v>2538500</v>
      </c>
      <c r="D9" s="287">
        <v>2450400</v>
      </c>
    </row>
    <row r="10" spans="1:4" s="277" customFormat="1" ht="40.5" customHeight="1">
      <c r="A10" s="286" t="s">
        <v>422</v>
      </c>
      <c r="B10" s="287">
        <v>608327.23</v>
      </c>
      <c r="C10" s="287">
        <v>0</v>
      </c>
      <c r="D10" s="287">
        <v>0</v>
      </c>
    </row>
    <row r="11" spans="1:4" s="277" customFormat="1" ht="30" customHeight="1">
      <c r="A11" s="288" t="s">
        <v>423</v>
      </c>
      <c r="B11" s="284">
        <f>B12</f>
        <v>115400</v>
      </c>
      <c r="C11" s="284">
        <f>C12</f>
        <v>120600</v>
      </c>
      <c r="D11" s="284">
        <f>D12</f>
        <v>124800</v>
      </c>
    </row>
    <row r="12" spans="1:4" ht="58.5" customHeight="1">
      <c r="A12" s="289" t="s">
        <v>424</v>
      </c>
      <c r="B12" s="287">
        <v>115400</v>
      </c>
      <c r="C12" s="287">
        <v>120600</v>
      </c>
      <c r="D12" s="287">
        <v>124800</v>
      </c>
    </row>
    <row r="13" spans="1:4" s="291" customFormat="1" ht="25.5" customHeight="1">
      <c r="A13" s="290" t="s">
        <v>425</v>
      </c>
      <c r="B13" s="284">
        <f>SUM(B14:B14)</f>
        <v>271689</v>
      </c>
      <c r="C13" s="284">
        <f>C14</f>
        <v>0</v>
      </c>
      <c r="D13" s="284">
        <f>D14</f>
        <v>0</v>
      </c>
    </row>
    <row r="14" spans="1:4" ht="41.25" customHeight="1">
      <c r="A14" s="289" t="s">
        <v>426</v>
      </c>
      <c r="B14" s="287">
        <v>271689</v>
      </c>
      <c r="C14" s="287">
        <v>0</v>
      </c>
      <c r="D14" s="287">
        <v>0</v>
      </c>
    </row>
    <row r="15" spans="1:4" s="291" customFormat="1" ht="47.25" customHeight="1">
      <c r="A15" s="290" t="s">
        <v>427</v>
      </c>
      <c r="B15" s="284">
        <f aca="true" t="shared" si="0" ref="B15:D16">B16</f>
        <v>1049793.27</v>
      </c>
      <c r="C15" s="284">
        <f t="shared" si="0"/>
        <v>943448.05</v>
      </c>
      <c r="D15" s="284">
        <f t="shared" si="0"/>
        <v>943448.05</v>
      </c>
    </row>
    <row r="16" spans="1:4" s="292" customFormat="1" ht="19.5" customHeight="1">
      <c r="A16" s="290" t="s">
        <v>428</v>
      </c>
      <c r="B16" s="284">
        <f t="shared" si="0"/>
        <v>1049793.27</v>
      </c>
      <c r="C16" s="284">
        <f t="shared" si="0"/>
        <v>943448.05</v>
      </c>
      <c r="D16" s="284">
        <f t="shared" si="0"/>
        <v>943448.05</v>
      </c>
    </row>
    <row r="17" spans="1:4" s="293" customFormat="1" ht="75">
      <c r="A17" s="289" t="s">
        <v>429</v>
      </c>
      <c r="B17" s="287">
        <v>1049793.27</v>
      </c>
      <c r="C17" s="287">
        <v>943448.05</v>
      </c>
      <c r="D17" s="287">
        <v>943448.05</v>
      </c>
    </row>
    <row r="18" spans="1:4" ht="18.75">
      <c r="A18" s="281" t="s">
        <v>430</v>
      </c>
      <c r="B18" s="282">
        <f>B15+B7</f>
        <v>5259209.5</v>
      </c>
      <c r="C18" s="282">
        <f>SUM(C7+C15)</f>
        <v>3602548.05</v>
      </c>
      <c r="D18" s="282">
        <f>SUM(D7+D15)</f>
        <v>3518648.05</v>
      </c>
    </row>
    <row r="19" ht="18.75">
      <c r="A19" s="294"/>
    </row>
    <row r="20" spans="1:3" s="297" customFormat="1" ht="15.75">
      <c r="A20" s="295"/>
      <c r="B20" s="296"/>
      <c r="C20" s="326"/>
    </row>
    <row r="21" spans="1:3" s="297" customFormat="1" ht="15.75">
      <c r="A21" s="295"/>
      <c r="B21" s="296"/>
      <c r="C21" s="327"/>
    </row>
    <row r="22" spans="1:3" s="297" customFormat="1" ht="15.75">
      <c r="A22" s="295"/>
      <c r="B22" s="298"/>
      <c r="C22" s="299"/>
    </row>
    <row r="23" spans="1:2" s="297" customFormat="1" ht="15.75">
      <c r="A23" s="295"/>
      <c r="B23" s="296"/>
    </row>
    <row r="24" ht="18.75">
      <c r="A24" s="294"/>
    </row>
    <row r="25" spans="1:2" ht="18.75">
      <c r="A25" s="294"/>
      <c r="B25" s="300"/>
    </row>
    <row r="26" ht="18.75">
      <c r="A26" s="294"/>
    </row>
    <row r="27" ht="18.75">
      <c r="A27" s="294"/>
    </row>
  </sheetData>
  <sheetProtection selectLockedCells="1" selectUnlockedCells="1"/>
  <mergeCells count="5">
    <mergeCell ref="A2:D2"/>
    <mergeCell ref="A3:B3"/>
    <mergeCell ref="A4:A5"/>
    <mergeCell ref="B4:D4"/>
    <mergeCell ref="C20:C2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303" t="s">
        <v>431</v>
      </c>
      <c r="F1" s="303"/>
    </row>
    <row r="2" spans="1:6" s="7" customFormat="1" ht="58.5" customHeight="1">
      <c r="A2" s="328" t="s">
        <v>432</v>
      </c>
      <c r="B2" s="328"/>
      <c r="C2" s="328"/>
      <c r="D2" s="328"/>
      <c r="E2" s="328"/>
      <c r="F2" s="328"/>
    </row>
    <row r="3" ht="6" customHeight="1"/>
    <row r="4" spans="1:11" ht="39.75" customHeight="1">
      <c r="A4" s="329" t="s">
        <v>23</v>
      </c>
      <c r="B4" s="330"/>
      <c r="C4" s="335" t="s">
        <v>24</v>
      </c>
      <c r="D4" s="338" t="s">
        <v>21</v>
      </c>
      <c r="E4" s="338"/>
      <c r="F4" s="338"/>
      <c r="K4" s="8"/>
    </row>
    <row r="5" spans="1:6" ht="15">
      <c r="A5" s="331"/>
      <c r="B5" s="332"/>
      <c r="C5" s="336"/>
      <c r="D5" s="338"/>
      <c r="E5" s="338"/>
      <c r="F5" s="338"/>
    </row>
    <row r="6" spans="1:10" ht="15">
      <c r="A6" s="333"/>
      <c r="B6" s="334"/>
      <c r="C6" s="336"/>
      <c r="D6" s="338"/>
      <c r="E6" s="338"/>
      <c r="F6" s="338"/>
      <c r="J6" s="79"/>
    </row>
    <row r="7" spans="1:6" ht="85.5">
      <c r="A7" s="145" t="s">
        <v>25</v>
      </c>
      <c r="B7" s="145" t="s">
        <v>26</v>
      </c>
      <c r="C7" s="337"/>
      <c r="D7" s="145">
        <v>2023</v>
      </c>
      <c r="E7" s="145">
        <v>2024</v>
      </c>
      <c r="F7" s="145">
        <v>2025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433</v>
      </c>
      <c r="D10" s="251">
        <f>D11+D20</f>
        <v>120000</v>
      </c>
      <c r="E10" s="251">
        <f>E11+E20</f>
        <v>0</v>
      </c>
      <c r="F10" s="251">
        <f>F11+F20</f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-5629209.5</v>
      </c>
      <c r="E11" s="144">
        <f t="shared" si="0"/>
        <v>-3922548.05</v>
      </c>
      <c r="F11" s="144">
        <f t="shared" si="0"/>
        <v>-3838648.05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-5629209.5</v>
      </c>
      <c r="E12" s="144">
        <f t="shared" si="0"/>
        <v>-3922548.05</v>
      </c>
      <c r="F12" s="144">
        <f t="shared" si="0"/>
        <v>-3838648.05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-5629209.5</v>
      </c>
      <c r="E13" s="144">
        <f t="shared" si="0"/>
        <v>-3922548.05</v>
      </c>
      <c r="F13" s="144">
        <f t="shared" si="0"/>
        <v>-3838648.05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-5629209.5</v>
      </c>
      <c r="E14" s="144">
        <f t="shared" si="0"/>
        <v>-3922548.05</v>
      </c>
      <c r="F14" s="144">
        <f t="shared" si="0"/>
        <v>-3838648.05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-5629209.5</v>
      </c>
      <c r="E15" s="144">
        <v>-3922548.05</v>
      </c>
      <c r="F15" s="144">
        <v>-3838648.05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5749209.5</v>
      </c>
      <c r="E16" s="144">
        <f t="shared" si="1"/>
        <v>3922548.05</v>
      </c>
      <c r="F16" s="144">
        <f t="shared" si="1"/>
        <v>3838648.05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5749209.5</v>
      </c>
      <c r="E17" s="144">
        <f t="shared" si="1"/>
        <v>3922548.05</v>
      </c>
      <c r="F17" s="144">
        <f t="shared" si="1"/>
        <v>3838648.05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5749209.5</v>
      </c>
      <c r="E18" s="144">
        <f t="shared" si="1"/>
        <v>3922548.05</v>
      </c>
      <c r="F18" s="144">
        <f t="shared" si="1"/>
        <v>3838648.05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5749209.5</v>
      </c>
      <c r="E19" s="144">
        <f t="shared" si="1"/>
        <v>3922548.05</v>
      </c>
      <c r="F19" s="144">
        <f t="shared" si="1"/>
        <v>3838648.05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5749209.5</v>
      </c>
      <c r="E20" s="144">
        <v>3922548.05</v>
      </c>
      <c r="F20" s="144">
        <v>3838648.05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="90" zoomScaleNormal="90" zoomScalePageLayoutView="0" workbookViewId="0" topLeftCell="A1">
      <selection activeCell="A1" sqref="A1:IV1"/>
    </sheetView>
  </sheetViews>
  <sheetFormatPr defaultColWidth="9.140625" defaultRowHeight="15"/>
  <cols>
    <col min="1" max="1" width="85.851562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2:6" ht="115.5" customHeight="1">
      <c r="B1" s="172"/>
      <c r="C1" s="172"/>
      <c r="D1" s="303" t="s">
        <v>388</v>
      </c>
      <c r="E1" s="303"/>
      <c r="F1" s="303"/>
    </row>
    <row r="2" spans="1:6" ht="111" customHeight="1">
      <c r="A2" s="302" t="s">
        <v>377</v>
      </c>
      <c r="B2" s="302"/>
      <c r="C2" s="302"/>
      <c r="D2" s="302"/>
      <c r="E2" s="302"/>
      <c r="F2" s="302"/>
    </row>
    <row r="3" spans="1:4" ht="27" customHeight="1" hidden="1">
      <c r="A3" s="339"/>
      <c r="B3" s="340"/>
      <c r="C3" s="340"/>
      <c r="D3" s="340"/>
    </row>
    <row r="5" spans="1:6" s="9" customFormat="1" ht="39.75" customHeight="1">
      <c r="A5" s="341" t="s">
        <v>34</v>
      </c>
      <c r="B5" s="342" t="s">
        <v>35</v>
      </c>
      <c r="C5" s="343" t="s">
        <v>64</v>
      </c>
      <c r="D5" s="344" t="s">
        <v>340</v>
      </c>
      <c r="E5" s="345" t="s">
        <v>348</v>
      </c>
      <c r="F5" s="344" t="s">
        <v>378</v>
      </c>
    </row>
    <row r="6" spans="1:6" s="9" customFormat="1" ht="21" customHeight="1">
      <c r="A6" s="341"/>
      <c r="B6" s="342"/>
      <c r="C6" s="343"/>
      <c r="D6" s="344"/>
      <c r="E6" s="346"/>
      <c r="F6" s="346"/>
    </row>
    <row r="7" spans="1:6" s="9" customFormat="1" ht="15" customHeight="1">
      <c r="A7" s="10" t="s">
        <v>0</v>
      </c>
      <c r="B7" s="30" t="s">
        <v>379</v>
      </c>
      <c r="C7" s="30" t="s">
        <v>36</v>
      </c>
      <c r="D7" s="185" t="s">
        <v>37</v>
      </c>
      <c r="E7" s="237">
        <v>5</v>
      </c>
      <c r="F7" s="237">
        <v>6</v>
      </c>
    </row>
    <row r="8" spans="1:6" s="9" customFormat="1" ht="49.5">
      <c r="A8" s="11" t="s">
        <v>320</v>
      </c>
      <c r="B8" s="94" t="s">
        <v>219</v>
      </c>
      <c r="C8" s="95"/>
      <c r="D8" s="173">
        <f>D9+D18</f>
        <v>2048000</v>
      </c>
      <c r="E8" s="173">
        <f>E9+E18</f>
        <v>1287475</v>
      </c>
      <c r="F8" s="193">
        <f>F9+F18</f>
        <v>1286500</v>
      </c>
    </row>
    <row r="9" spans="1:6" s="9" customFormat="1" ht="51.75">
      <c r="A9" s="13" t="s">
        <v>220</v>
      </c>
      <c r="B9" s="94" t="s">
        <v>221</v>
      </c>
      <c r="C9" s="95"/>
      <c r="D9" s="173">
        <f>D10+D14+D16</f>
        <v>1928000</v>
      </c>
      <c r="E9" s="173">
        <f>E10+E14+E16</f>
        <v>1282475</v>
      </c>
      <c r="F9" s="194">
        <f>F10+F14+F16</f>
        <v>1281500</v>
      </c>
    </row>
    <row r="10" spans="1:6" s="9" customFormat="1" ht="49.5">
      <c r="A10" s="109" t="s">
        <v>149</v>
      </c>
      <c r="B10" s="116" t="s">
        <v>277</v>
      </c>
      <c r="C10" s="117"/>
      <c r="D10" s="174">
        <f>D11+D12+D13</f>
        <v>1164000</v>
      </c>
      <c r="E10" s="174">
        <f>E11+E12+E13</f>
        <v>727680</v>
      </c>
      <c r="F10" s="195">
        <f>F11+F12+F13</f>
        <v>730000</v>
      </c>
    </row>
    <row r="11" spans="1:6" s="9" customFormat="1" ht="82.5">
      <c r="A11" s="85" t="s">
        <v>140</v>
      </c>
      <c r="B11" s="101" t="s">
        <v>222</v>
      </c>
      <c r="C11" s="101" t="s">
        <v>44</v>
      </c>
      <c r="D11" s="175">
        <v>917000</v>
      </c>
      <c r="E11" s="175">
        <v>702180</v>
      </c>
      <c r="F11" s="196">
        <v>710000</v>
      </c>
    </row>
    <row r="12" spans="1:7" s="9" customFormat="1" ht="49.5">
      <c r="A12" s="85" t="s">
        <v>142</v>
      </c>
      <c r="B12" s="101" t="s">
        <v>222</v>
      </c>
      <c r="C12" s="101" t="s">
        <v>40</v>
      </c>
      <c r="D12" s="175">
        <v>195000</v>
      </c>
      <c r="E12" s="175">
        <v>25000</v>
      </c>
      <c r="F12" s="196">
        <v>19500</v>
      </c>
      <c r="G12" s="15"/>
    </row>
    <row r="13" spans="1:6" s="9" customFormat="1" ht="33">
      <c r="A13" s="85" t="s">
        <v>209</v>
      </c>
      <c r="B13" s="101" t="s">
        <v>222</v>
      </c>
      <c r="C13" s="101" t="s">
        <v>45</v>
      </c>
      <c r="D13" s="175">
        <v>52000</v>
      </c>
      <c r="E13" s="175">
        <v>500</v>
      </c>
      <c r="F13" s="196">
        <v>500</v>
      </c>
    </row>
    <row r="14" spans="1:6" s="9" customFormat="1" ht="33">
      <c r="A14" s="111" t="s">
        <v>46</v>
      </c>
      <c r="B14" s="112" t="s">
        <v>255</v>
      </c>
      <c r="C14" s="113"/>
      <c r="D14" s="174">
        <f>SUM(D15)</f>
        <v>722000</v>
      </c>
      <c r="E14" s="174">
        <f>SUM(E15)</f>
        <v>539795</v>
      </c>
      <c r="F14" s="195">
        <f>SUM(F15)</f>
        <v>545000</v>
      </c>
    </row>
    <row r="15" spans="1:6" s="9" customFormat="1" ht="66.75">
      <c r="A15" s="91" t="s">
        <v>138</v>
      </c>
      <c r="B15" s="100" t="s">
        <v>278</v>
      </c>
      <c r="C15" s="100" t="s">
        <v>44</v>
      </c>
      <c r="D15" s="176">
        <v>722000</v>
      </c>
      <c r="E15" s="176">
        <v>539795</v>
      </c>
      <c r="F15" s="197">
        <v>545000</v>
      </c>
    </row>
    <row r="16" spans="1:6" s="9" customFormat="1" ht="49.5">
      <c r="A16" s="119" t="s">
        <v>256</v>
      </c>
      <c r="B16" s="116" t="s">
        <v>279</v>
      </c>
      <c r="C16" s="116"/>
      <c r="D16" s="177">
        <f>D17</f>
        <v>42000</v>
      </c>
      <c r="E16" s="177">
        <f>E17</f>
        <v>15000</v>
      </c>
      <c r="F16" s="198">
        <f>F17</f>
        <v>6500</v>
      </c>
    </row>
    <row r="17" spans="1:6" s="9" customFormat="1" ht="82.5">
      <c r="A17" s="14" t="s">
        <v>349</v>
      </c>
      <c r="B17" s="101" t="s">
        <v>280</v>
      </c>
      <c r="C17" s="101" t="s">
        <v>40</v>
      </c>
      <c r="D17" s="175">
        <v>42000</v>
      </c>
      <c r="E17" s="175">
        <v>15000</v>
      </c>
      <c r="F17" s="196">
        <v>6500</v>
      </c>
    </row>
    <row r="18" spans="1:6" s="9" customFormat="1" ht="34.5">
      <c r="A18" s="118" t="s">
        <v>253</v>
      </c>
      <c r="B18" s="98" t="s">
        <v>223</v>
      </c>
      <c r="C18" s="98"/>
      <c r="D18" s="178">
        <f aca="true" t="shared" si="0" ref="D18:F19">D19</f>
        <v>120000</v>
      </c>
      <c r="E18" s="178">
        <f t="shared" si="0"/>
        <v>5000</v>
      </c>
      <c r="F18" s="199">
        <f t="shared" si="0"/>
        <v>5000</v>
      </c>
    </row>
    <row r="19" spans="1:6" s="9" customFormat="1" ht="49.5">
      <c r="A19" s="120" t="s">
        <v>350</v>
      </c>
      <c r="B19" s="113" t="s">
        <v>254</v>
      </c>
      <c r="C19" s="113"/>
      <c r="D19" s="174">
        <f t="shared" si="0"/>
        <v>120000</v>
      </c>
      <c r="E19" s="174">
        <f t="shared" si="0"/>
        <v>5000</v>
      </c>
      <c r="F19" s="195">
        <f t="shared" si="0"/>
        <v>5000</v>
      </c>
    </row>
    <row r="20" spans="1:6" s="9" customFormat="1" ht="33">
      <c r="A20" s="14" t="s">
        <v>257</v>
      </c>
      <c r="B20" s="10" t="s">
        <v>258</v>
      </c>
      <c r="C20" s="10" t="s">
        <v>40</v>
      </c>
      <c r="D20" s="179">
        <v>120000</v>
      </c>
      <c r="E20" s="179">
        <v>5000</v>
      </c>
      <c r="F20" s="223">
        <v>5000</v>
      </c>
    </row>
    <row r="21" spans="1:6" s="9" customFormat="1" ht="58.5" customHeight="1">
      <c r="A21" s="236" t="s">
        <v>382</v>
      </c>
      <c r="B21" s="94" t="s">
        <v>365</v>
      </c>
      <c r="C21" s="94"/>
      <c r="D21" s="180">
        <f aca="true" t="shared" si="1" ref="D21:F23">D22</f>
        <v>5000</v>
      </c>
      <c r="E21" s="180">
        <f t="shared" si="1"/>
        <v>0</v>
      </c>
      <c r="F21" s="224">
        <f t="shared" si="1"/>
        <v>0</v>
      </c>
    </row>
    <row r="22" spans="1:6" s="9" customFormat="1" ht="33">
      <c r="A22" s="230" t="s">
        <v>363</v>
      </c>
      <c r="B22" s="95" t="s">
        <v>366</v>
      </c>
      <c r="C22" s="225"/>
      <c r="D22" s="181">
        <f t="shared" si="1"/>
        <v>5000</v>
      </c>
      <c r="E22" s="181">
        <f t="shared" si="1"/>
        <v>0</v>
      </c>
      <c r="F22" s="226">
        <f t="shared" si="1"/>
        <v>0</v>
      </c>
    </row>
    <row r="23" spans="1:6" s="9" customFormat="1" ht="33">
      <c r="A23" s="231" t="s">
        <v>364</v>
      </c>
      <c r="B23" s="117" t="s">
        <v>367</v>
      </c>
      <c r="C23" s="116"/>
      <c r="D23" s="177">
        <f t="shared" si="1"/>
        <v>5000</v>
      </c>
      <c r="E23" s="177">
        <f t="shared" si="1"/>
        <v>0</v>
      </c>
      <c r="F23" s="227">
        <f t="shared" si="1"/>
        <v>0</v>
      </c>
    </row>
    <row r="24" spans="1:6" s="9" customFormat="1" ht="66">
      <c r="A24" s="232" t="s">
        <v>369</v>
      </c>
      <c r="B24" s="103" t="s">
        <v>368</v>
      </c>
      <c r="C24" s="10" t="s">
        <v>40</v>
      </c>
      <c r="D24" s="179">
        <v>5000</v>
      </c>
      <c r="E24" s="179">
        <v>0</v>
      </c>
      <c r="F24" s="228">
        <v>0</v>
      </c>
    </row>
    <row r="25" spans="1:6" s="9" customFormat="1" ht="49.5">
      <c r="A25" s="11" t="s">
        <v>321</v>
      </c>
      <c r="B25" s="95" t="s">
        <v>47</v>
      </c>
      <c r="C25" s="95"/>
      <c r="D25" s="173">
        <f aca="true" t="shared" si="2" ref="D25:F27">D26</f>
        <v>50000</v>
      </c>
      <c r="E25" s="173">
        <f t="shared" si="2"/>
        <v>15000</v>
      </c>
      <c r="F25" s="229">
        <f t="shared" si="2"/>
        <v>15000</v>
      </c>
    </row>
    <row r="26" spans="1:6" s="9" customFormat="1" ht="34.5">
      <c r="A26" s="13" t="s">
        <v>264</v>
      </c>
      <c r="B26" s="95" t="s">
        <v>267</v>
      </c>
      <c r="C26" s="95"/>
      <c r="D26" s="173">
        <f t="shared" si="2"/>
        <v>50000</v>
      </c>
      <c r="E26" s="173">
        <f t="shared" si="2"/>
        <v>15000</v>
      </c>
      <c r="F26" s="194">
        <f t="shared" si="2"/>
        <v>15000</v>
      </c>
    </row>
    <row r="27" spans="1:6" s="9" customFormat="1" ht="33">
      <c r="A27" s="119" t="s">
        <v>265</v>
      </c>
      <c r="B27" s="117" t="s">
        <v>210</v>
      </c>
      <c r="C27" s="117"/>
      <c r="D27" s="174">
        <f t="shared" si="2"/>
        <v>50000</v>
      </c>
      <c r="E27" s="174">
        <f t="shared" si="2"/>
        <v>15000</v>
      </c>
      <c r="F27" s="195">
        <f t="shared" si="2"/>
        <v>15000</v>
      </c>
    </row>
    <row r="28" spans="1:6" s="9" customFormat="1" ht="33">
      <c r="A28" s="14" t="s">
        <v>48</v>
      </c>
      <c r="B28" s="103" t="s">
        <v>225</v>
      </c>
      <c r="C28" s="103" t="s">
        <v>40</v>
      </c>
      <c r="D28" s="175">
        <v>50000</v>
      </c>
      <c r="E28" s="175">
        <v>15000</v>
      </c>
      <c r="F28" s="202">
        <v>15000</v>
      </c>
    </row>
    <row r="29" spans="1:6" s="9" customFormat="1" ht="57" customHeight="1">
      <c r="A29" s="220" t="s">
        <v>383</v>
      </c>
      <c r="B29" s="206" t="s">
        <v>332</v>
      </c>
      <c r="C29" s="103"/>
      <c r="D29" s="173">
        <f aca="true" t="shared" si="3" ref="D29:F30">D30</f>
        <v>678500.42</v>
      </c>
      <c r="E29" s="173">
        <f t="shared" si="3"/>
        <v>678500.42</v>
      </c>
      <c r="F29" s="148">
        <f t="shared" si="3"/>
        <v>678500.42</v>
      </c>
    </row>
    <row r="30" spans="1:6" s="9" customFormat="1" ht="36">
      <c r="A30" s="203" t="s">
        <v>333</v>
      </c>
      <c r="B30" s="207" t="s">
        <v>334</v>
      </c>
      <c r="C30" s="103"/>
      <c r="D30" s="178">
        <f t="shared" si="3"/>
        <v>678500.42</v>
      </c>
      <c r="E30" s="178">
        <f t="shared" si="3"/>
        <v>678500.42</v>
      </c>
      <c r="F30" s="212">
        <f t="shared" si="3"/>
        <v>678500.42</v>
      </c>
    </row>
    <row r="31" spans="1:6" s="9" customFormat="1" ht="34.5">
      <c r="A31" s="204" t="s">
        <v>335</v>
      </c>
      <c r="B31" s="208" t="s">
        <v>336</v>
      </c>
      <c r="C31" s="103"/>
      <c r="D31" s="174">
        <f>D32+D33</f>
        <v>678500.42</v>
      </c>
      <c r="E31" s="174">
        <f>E32+E33</f>
        <v>678500.42</v>
      </c>
      <c r="F31" s="239">
        <f>F32+F33</f>
        <v>678500.42</v>
      </c>
    </row>
    <row r="32" spans="1:6" s="9" customFormat="1" ht="51.75">
      <c r="A32" s="205" t="s">
        <v>351</v>
      </c>
      <c r="B32" s="209" t="s">
        <v>337</v>
      </c>
      <c r="C32" s="103" t="s">
        <v>40</v>
      </c>
      <c r="D32" s="175">
        <v>134403.61</v>
      </c>
      <c r="E32" s="175">
        <v>134403.61</v>
      </c>
      <c r="F32" s="196">
        <v>134403.61</v>
      </c>
    </row>
    <row r="33" spans="1:6" s="9" customFormat="1" ht="86.25">
      <c r="A33" s="205" t="s">
        <v>373</v>
      </c>
      <c r="B33" s="209" t="s">
        <v>374</v>
      </c>
      <c r="C33" s="103" t="s">
        <v>40</v>
      </c>
      <c r="D33" s="175">
        <v>544096.81</v>
      </c>
      <c r="E33" s="175">
        <v>544096.81</v>
      </c>
      <c r="F33" s="196">
        <v>544096.81</v>
      </c>
    </row>
    <row r="34" spans="1:6" s="9" customFormat="1" ht="49.5">
      <c r="A34" s="11" t="s">
        <v>150</v>
      </c>
      <c r="B34" s="95" t="s">
        <v>49</v>
      </c>
      <c r="C34" s="95"/>
      <c r="D34" s="173">
        <f aca="true" t="shared" si="4" ref="D34:F35">D35</f>
        <v>1000</v>
      </c>
      <c r="E34" s="173">
        <f t="shared" si="4"/>
        <v>1000</v>
      </c>
      <c r="F34" s="194">
        <f t="shared" si="4"/>
        <v>1000</v>
      </c>
    </row>
    <row r="35" spans="1:6" s="9" customFormat="1" ht="34.5">
      <c r="A35" s="13" t="s">
        <v>266</v>
      </c>
      <c r="B35" s="95" t="s">
        <v>268</v>
      </c>
      <c r="C35" s="95"/>
      <c r="D35" s="173">
        <f t="shared" si="4"/>
        <v>1000</v>
      </c>
      <c r="E35" s="173">
        <f t="shared" si="4"/>
        <v>1000</v>
      </c>
      <c r="F35" s="194">
        <f t="shared" si="4"/>
        <v>1000</v>
      </c>
    </row>
    <row r="36" spans="1:6" s="9" customFormat="1" ht="33">
      <c r="A36" s="119" t="s">
        <v>50</v>
      </c>
      <c r="B36" s="117" t="s">
        <v>269</v>
      </c>
      <c r="C36" s="117"/>
      <c r="D36" s="174">
        <f>SUM(D37)</f>
        <v>1000</v>
      </c>
      <c r="E36" s="174">
        <f>SUM(E37)</f>
        <v>1000</v>
      </c>
      <c r="F36" s="195">
        <f>SUM(F37)</f>
        <v>1000</v>
      </c>
    </row>
    <row r="37" spans="1:6" s="9" customFormat="1" ht="33">
      <c r="A37" s="14" t="s">
        <v>51</v>
      </c>
      <c r="B37" s="103" t="s">
        <v>270</v>
      </c>
      <c r="C37" s="103" t="s">
        <v>40</v>
      </c>
      <c r="D37" s="175">
        <v>1000</v>
      </c>
      <c r="E37" s="175">
        <v>1000</v>
      </c>
      <c r="F37" s="196">
        <v>1000</v>
      </c>
    </row>
    <row r="38" spans="1:6" s="9" customFormat="1" ht="49.5">
      <c r="A38" s="11" t="s">
        <v>322</v>
      </c>
      <c r="B38" s="95" t="s">
        <v>65</v>
      </c>
      <c r="C38" s="95"/>
      <c r="D38" s="173">
        <f aca="true" t="shared" si="5" ref="D38:F39">D39</f>
        <v>1000</v>
      </c>
      <c r="E38" s="173">
        <f t="shared" si="5"/>
        <v>1000</v>
      </c>
      <c r="F38" s="194">
        <f t="shared" si="5"/>
        <v>1000</v>
      </c>
    </row>
    <row r="39" spans="1:6" s="9" customFormat="1" ht="34.5">
      <c r="A39" s="13" t="s">
        <v>274</v>
      </c>
      <c r="B39" s="95" t="s">
        <v>271</v>
      </c>
      <c r="C39" s="95"/>
      <c r="D39" s="173">
        <f t="shared" si="5"/>
        <v>1000</v>
      </c>
      <c r="E39" s="173">
        <f t="shared" si="5"/>
        <v>1000</v>
      </c>
      <c r="F39" s="194">
        <f t="shared" si="5"/>
        <v>1000</v>
      </c>
    </row>
    <row r="40" spans="1:6" s="9" customFormat="1" ht="33">
      <c r="A40" s="119" t="s">
        <v>151</v>
      </c>
      <c r="B40" s="117" t="s">
        <v>272</v>
      </c>
      <c r="C40" s="117"/>
      <c r="D40" s="174">
        <f>SUM(D41)</f>
        <v>1000</v>
      </c>
      <c r="E40" s="174">
        <f>SUM(E41)</f>
        <v>1000</v>
      </c>
      <c r="F40" s="195">
        <f>SUM(F41)</f>
        <v>1000</v>
      </c>
    </row>
    <row r="41" spans="1:6" s="9" customFormat="1" ht="49.5">
      <c r="A41" s="14" t="s">
        <v>146</v>
      </c>
      <c r="B41" s="103" t="s">
        <v>273</v>
      </c>
      <c r="C41" s="103" t="s">
        <v>40</v>
      </c>
      <c r="D41" s="175">
        <v>1000</v>
      </c>
      <c r="E41" s="175">
        <v>1000</v>
      </c>
      <c r="F41" s="196">
        <v>1000</v>
      </c>
    </row>
    <row r="42" spans="1:6" s="86" customFormat="1" ht="44.25" customHeight="1">
      <c r="A42" s="88" t="s">
        <v>323</v>
      </c>
      <c r="B42" s="105" t="s">
        <v>53</v>
      </c>
      <c r="C42" s="105"/>
      <c r="D42" s="180">
        <f aca="true" t="shared" si="6" ref="D42:F43">D43</f>
        <v>367000</v>
      </c>
      <c r="E42" s="180">
        <f t="shared" si="6"/>
        <v>249000</v>
      </c>
      <c r="F42" s="200">
        <f t="shared" si="6"/>
        <v>254000</v>
      </c>
    </row>
    <row r="43" spans="1:6" s="86" customFormat="1" ht="34.5">
      <c r="A43" s="118" t="s">
        <v>226</v>
      </c>
      <c r="B43" s="97" t="s">
        <v>227</v>
      </c>
      <c r="C43" s="97"/>
      <c r="D43" s="181">
        <f t="shared" si="6"/>
        <v>367000</v>
      </c>
      <c r="E43" s="181">
        <f t="shared" si="6"/>
        <v>249000</v>
      </c>
      <c r="F43" s="201">
        <f t="shared" si="6"/>
        <v>254000</v>
      </c>
    </row>
    <row r="44" spans="1:6" s="86" customFormat="1" ht="33">
      <c r="A44" s="122" t="s">
        <v>208</v>
      </c>
      <c r="B44" s="113" t="s">
        <v>281</v>
      </c>
      <c r="C44" s="113"/>
      <c r="D44" s="174">
        <f>SUM(D45:D47)</f>
        <v>367000</v>
      </c>
      <c r="E44" s="174">
        <f>E45+E46</f>
        <v>249000</v>
      </c>
      <c r="F44" s="195">
        <f>F45+F46</f>
        <v>254000</v>
      </c>
    </row>
    <row r="45" spans="1:6" s="87" customFormat="1" ht="33">
      <c r="A45" s="85" t="s">
        <v>384</v>
      </c>
      <c r="B45" s="101" t="s">
        <v>228</v>
      </c>
      <c r="C45" s="101" t="s">
        <v>40</v>
      </c>
      <c r="D45" s="175">
        <v>332000</v>
      </c>
      <c r="E45" s="175">
        <v>244000</v>
      </c>
      <c r="F45" s="196">
        <v>249000</v>
      </c>
    </row>
    <row r="46" spans="1:6" s="87" customFormat="1" ht="33">
      <c r="A46" s="85" t="s">
        <v>385</v>
      </c>
      <c r="B46" s="101" t="s">
        <v>284</v>
      </c>
      <c r="C46" s="101" t="s">
        <v>40</v>
      </c>
      <c r="D46" s="175">
        <v>5000</v>
      </c>
      <c r="E46" s="175">
        <v>5000</v>
      </c>
      <c r="F46" s="196">
        <v>5000</v>
      </c>
    </row>
    <row r="47" spans="1:6" s="87" customFormat="1" ht="33">
      <c r="A47" s="85" t="s">
        <v>386</v>
      </c>
      <c r="B47" s="101" t="s">
        <v>331</v>
      </c>
      <c r="C47" s="101" t="s">
        <v>40</v>
      </c>
      <c r="D47" s="175">
        <v>30000</v>
      </c>
      <c r="E47" s="175">
        <v>0</v>
      </c>
      <c r="F47" s="196">
        <v>0</v>
      </c>
    </row>
    <row r="48" spans="1:6" s="86" customFormat="1" ht="49.5">
      <c r="A48" s="88" t="s">
        <v>324</v>
      </c>
      <c r="B48" s="105" t="s">
        <v>234</v>
      </c>
      <c r="C48" s="106"/>
      <c r="D48" s="173">
        <f aca="true" t="shared" si="7" ref="D48:F49">D49</f>
        <v>1799689</v>
      </c>
      <c r="E48" s="173">
        <f t="shared" si="7"/>
        <v>1017400</v>
      </c>
      <c r="F48" s="194">
        <f t="shared" si="7"/>
        <v>861340</v>
      </c>
    </row>
    <row r="49" spans="1:6" s="86" customFormat="1" ht="18.75">
      <c r="A49" s="118" t="s">
        <v>275</v>
      </c>
      <c r="B49" s="97" t="s">
        <v>276</v>
      </c>
      <c r="C49" s="98"/>
      <c r="D49" s="178">
        <f t="shared" si="7"/>
        <v>1799689</v>
      </c>
      <c r="E49" s="178">
        <f t="shared" si="7"/>
        <v>1017400</v>
      </c>
      <c r="F49" s="199">
        <f t="shared" si="7"/>
        <v>861340</v>
      </c>
    </row>
    <row r="50" spans="1:6" s="89" customFormat="1" ht="18.75">
      <c r="A50" s="111" t="s">
        <v>43</v>
      </c>
      <c r="B50" s="112" t="s">
        <v>229</v>
      </c>
      <c r="C50" s="113"/>
      <c r="D50" s="174">
        <f>D51+D52+D53+D54+D55</f>
        <v>1799689</v>
      </c>
      <c r="E50" s="174">
        <f>E51+E52+E53+E54+E55</f>
        <v>1017400</v>
      </c>
      <c r="F50" s="195">
        <f>F51+F52+F53+F54+F55</f>
        <v>861340</v>
      </c>
    </row>
    <row r="51" spans="1:6" s="87" customFormat="1" ht="82.5">
      <c r="A51" s="90" t="s">
        <v>147</v>
      </c>
      <c r="B51" s="101" t="s">
        <v>230</v>
      </c>
      <c r="C51" s="101" t="s">
        <v>44</v>
      </c>
      <c r="D51" s="175">
        <v>850000</v>
      </c>
      <c r="E51" s="175">
        <v>600000</v>
      </c>
      <c r="F51" s="196">
        <v>547000</v>
      </c>
    </row>
    <row r="52" spans="1:6" s="87" customFormat="1" ht="49.5">
      <c r="A52" s="85" t="s">
        <v>134</v>
      </c>
      <c r="B52" s="101" t="s">
        <v>230</v>
      </c>
      <c r="C52" s="101" t="s">
        <v>40</v>
      </c>
      <c r="D52" s="175">
        <v>660000</v>
      </c>
      <c r="E52" s="175">
        <v>403900</v>
      </c>
      <c r="F52" s="196">
        <v>300840</v>
      </c>
    </row>
    <row r="53" spans="1:6" s="87" customFormat="1" ht="49.5">
      <c r="A53" s="85" t="s">
        <v>211</v>
      </c>
      <c r="B53" s="101" t="s">
        <v>230</v>
      </c>
      <c r="C53" s="101" t="s">
        <v>45</v>
      </c>
      <c r="D53" s="175">
        <v>1000</v>
      </c>
      <c r="E53" s="175">
        <v>1000</v>
      </c>
      <c r="F53" s="196">
        <v>1000</v>
      </c>
    </row>
    <row r="54" spans="1:6" s="87" customFormat="1" ht="99">
      <c r="A54" s="151" t="s">
        <v>352</v>
      </c>
      <c r="B54" s="101" t="s">
        <v>259</v>
      </c>
      <c r="C54" s="101" t="s">
        <v>44</v>
      </c>
      <c r="D54" s="175">
        <v>17000</v>
      </c>
      <c r="E54" s="175">
        <v>12500</v>
      </c>
      <c r="F54" s="196">
        <v>12500</v>
      </c>
    </row>
    <row r="55" spans="1:6" s="87" customFormat="1" ht="99">
      <c r="A55" s="151" t="s">
        <v>261</v>
      </c>
      <c r="B55" s="101" t="s">
        <v>260</v>
      </c>
      <c r="C55" s="101" t="s">
        <v>44</v>
      </c>
      <c r="D55" s="175">
        <v>271689</v>
      </c>
      <c r="E55" s="175">
        <v>0</v>
      </c>
      <c r="F55" s="196">
        <v>0</v>
      </c>
    </row>
    <row r="56" spans="1:6" s="12" customFormat="1" ht="66">
      <c r="A56" s="16" t="s">
        <v>152</v>
      </c>
      <c r="B56" s="94" t="s">
        <v>54</v>
      </c>
      <c r="C56" s="94"/>
      <c r="D56" s="180">
        <f>SUM(D57:D71)</f>
        <v>799020.08</v>
      </c>
      <c r="E56" s="180">
        <f>SUM(E57:E71)</f>
        <v>601710.13</v>
      </c>
      <c r="F56" s="200">
        <f>SUM(F57:F71)</f>
        <v>602787.63</v>
      </c>
    </row>
    <row r="57" spans="1:6" s="9" customFormat="1" ht="49.5">
      <c r="A57" s="154" t="s">
        <v>353</v>
      </c>
      <c r="B57" s="155" t="s">
        <v>233</v>
      </c>
      <c r="C57" s="155" t="s">
        <v>40</v>
      </c>
      <c r="D57" s="182">
        <v>105077.42</v>
      </c>
      <c r="E57" s="182">
        <v>0</v>
      </c>
      <c r="F57" s="202">
        <v>0</v>
      </c>
    </row>
    <row r="58" spans="1:10" s="9" customFormat="1" ht="82.5">
      <c r="A58" s="157" t="s">
        <v>354</v>
      </c>
      <c r="B58" s="159" t="s">
        <v>298</v>
      </c>
      <c r="C58" s="159">
        <v>200</v>
      </c>
      <c r="D58" s="183">
        <v>124.17</v>
      </c>
      <c r="E58" s="183">
        <v>0</v>
      </c>
      <c r="F58" s="147">
        <v>0</v>
      </c>
      <c r="J58" s="15"/>
    </row>
    <row r="59" spans="1:6" s="9" customFormat="1" ht="132">
      <c r="A59" s="219" t="s">
        <v>355</v>
      </c>
      <c r="B59" s="159" t="s">
        <v>299</v>
      </c>
      <c r="C59" s="159">
        <v>200</v>
      </c>
      <c r="D59" s="183">
        <v>522.78</v>
      </c>
      <c r="E59" s="183">
        <v>0</v>
      </c>
      <c r="F59" s="147">
        <v>0</v>
      </c>
    </row>
    <row r="60" spans="1:6" s="9" customFormat="1" ht="49.5">
      <c r="A60" s="219" t="s">
        <v>356</v>
      </c>
      <c r="B60" s="159" t="s">
        <v>300</v>
      </c>
      <c r="C60" s="159">
        <v>200</v>
      </c>
      <c r="D60" s="183">
        <v>124.17</v>
      </c>
      <c r="E60" s="183">
        <v>0</v>
      </c>
      <c r="F60" s="147">
        <v>0</v>
      </c>
    </row>
    <row r="61" spans="1:6" s="9" customFormat="1" ht="66">
      <c r="A61" s="219" t="s">
        <v>357</v>
      </c>
      <c r="B61" s="159" t="s">
        <v>303</v>
      </c>
      <c r="C61" s="159">
        <v>200</v>
      </c>
      <c r="D61" s="183">
        <v>124.17</v>
      </c>
      <c r="E61" s="183">
        <v>0</v>
      </c>
      <c r="F61" s="147">
        <v>0</v>
      </c>
    </row>
    <row r="62" spans="1:6" s="9" customFormat="1" ht="82.5">
      <c r="A62" s="219" t="s">
        <v>358</v>
      </c>
      <c r="B62" s="159" t="s">
        <v>304</v>
      </c>
      <c r="C62" s="159">
        <v>200</v>
      </c>
      <c r="D62" s="183">
        <v>124.17</v>
      </c>
      <c r="E62" s="183">
        <v>0</v>
      </c>
      <c r="F62" s="147">
        <v>0</v>
      </c>
    </row>
    <row r="63" spans="1:6" s="9" customFormat="1" ht="82.5">
      <c r="A63" s="219" t="s">
        <v>359</v>
      </c>
      <c r="B63" s="159" t="s">
        <v>302</v>
      </c>
      <c r="C63" s="159">
        <v>200</v>
      </c>
      <c r="D63" s="183">
        <v>124.17</v>
      </c>
      <c r="E63" s="183">
        <v>0</v>
      </c>
      <c r="F63" s="147">
        <v>0</v>
      </c>
    </row>
    <row r="64" spans="1:6" s="9" customFormat="1" ht="49.5">
      <c r="A64" s="219" t="s">
        <v>360</v>
      </c>
      <c r="B64" s="159" t="s">
        <v>301</v>
      </c>
      <c r="C64" s="159">
        <v>200</v>
      </c>
      <c r="D64" s="183">
        <v>124.17</v>
      </c>
      <c r="E64" s="183">
        <v>0</v>
      </c>
      <c r="F64" s="147">
        <v>0</v>
      </c>
    </row>
    <row r="65" spans="1:6" s="9" customFormat="1" ht="49.5">
      <c r="A65" s="219" t="s">
        <v>361</v>
      </c>
      <c r="B65" s="159" t="s">
        <v>338</v>
      </c>
      <c r="C65" s="159">
        <v>200</v>
      </c>
      <c r="D65" s="147">
        <v>100000</v>
      </c>
      <c r="E65" s="147">
        <v>100000</v>
      </c>
      <c r="F65" s="147">
        <v>100000</v>
      </c>
    </row>
    <row r="66" spans="1:6" s="9" customFormat="1" ht="49.5">
      <c r="A66" s="219" t="s">
        <v>362</v>
      </c>
      <c r="B66" s="159" t="s">
        <v>339</v>
      </c>
      <c r="C66" s="159">
        <v>200</v>
      </c>
      <c r="D66" s="147">
        <v>164947.63</v>
      </c>
      <c r="E66" s="147">
        <v>164947.63</v>
      </c>
      <c r="F66" s="147">
        <v>164947.63</v>
      </c>
    </row>
    <row r="67" spans="1:6" s="9" customFormat="1" ht="66">
      <c r="A67" s="14" t="s">
        <v>346</v>
      </c>
      <c r="B67" s="103" t="s">
        <v>326</v>
      </c>
      <c r="C67" s="103" t="s">
        <v>344</v>
      </c>
      <c r="D67" s="175">
        <v>49375</v>
      </c>
      <c r="E67" s="175">
        <v>49375</v>
      </c>
      <c r="F67" s="238">
        <v>49375</v>
      </c>
    </row>
    <row r="68" spans="1:6" s="9" customFormat="1" ht="33">
      <c r="A68" s="14" t="s">
        <v>288</v>
      </c>
      <c r="B68" s="103" t="s">
        <v>263</v>
      </c>
      <c r="C68" s="103" t="s">
        <v>40</v>
      </c>
      <c r="D68" s="175">
        <v>117932.23</v>
      </c>
      <c r="E68" s="175">
        <v>31767.5</v>
      </c>
      <c r="F68" s="222">
        <v>28645</v>
      </c>
    </row>
    <row r="69" spans="1:6" s="9" customFormat="1" ht="33">
      <c r="A69" s="14" t="s">
        <v>143</v>
      </c>
      <c r="B69" s="103" t="s">
        <v>231</v>
      </c>
      <c r="C69" s="103" t="s">
        <v>45</v>
      </c>
      <c r="D69" s="175">
        <v>30000</v>
      </c>
      <c r="E69" s="175">
        <v>20000</v>
      </c>
      <c r="F69" s="196">
        <v>20000</v>
      </c>
    </row>
    <row r="70" spans="1:6" s="9" customFormat="1" ht="82.5">
      <c r="A70" s="14" t="s">
        <v>375</v>
      </c>
      <c r="B70" s="103" t="s">
        <v>232</v>
      </c>
      <c r="C70" s="103" t="s">
        <v>44</v>
      </c>
      <c r="D70" s="175">
        <v>115400</v>
      </c>
      <c r="E70" s="175">
        <v>120600</v>
      </c>
      <c r="F70" s="196">
        <v>124800</v>
      </c>
    </row>
    <row r="71" spans="1:6" s="9" customFormat="1" ht="33">
      <c r="A71" s="210" t="s">
        <v>69</v>
      </c>
      <c r="B71" s="211" t="s">
        <v>287</v>
      </c>
      <c r="C71" s="211" t="s">
        <v>62</v>
      </c>
      <c r="D71" s="221">
        <v>115020</v>
      </c>
      <c r="E71" s="221">
        <v>115020</v>
      </c>
      <c r="F71" s="222">
        <v>115020</v>
      </c>
    </row>
    <row r="72" spans="1:6" ht="16.5">
      <c r="A72" s="18" t="s">
        <v>63</v>
      </c>
      <c r="B72" s="31"/>
      <c r="C72" s="31"/>
      <c r="D72" s="184">
        <f>D56+D48+D42+D38+D34+D29+D25+D8+D21</f>
        <v>5749209.5</v>
      </c>
      <c r="E72" s="184">
        <f>E56+E48+E42+E38+E34+E29+E25+E8</f>
        <v>3851085.55</v>
      </c>
      <c r="F72" s="213">
        <f>F56+F48+F42+F38+F34+F29+F25+F8</f>
        <v>3700128.05</v>
      </c>
    </row>
  </sheetData>
  <sheetProtection/>
  <mergeCells count="9">
    <mergeCell ref="D1:F1"/>
    <mergeCell ref="A2:F2"/>
    <mergeCell ref="A3:D3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3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4:9" ht="113.25" customHeight="1">
      <c r="D1" s="172"/>
      <c r="E1" s="172"/>
      <c r="F1" s="172"/>
      <c r="G1" s="303" t="s">
        <v>389</v>
      </c>
      <c r="H1" s="303"/>
      <c r="I1" s="303"/>
    </row>
    <row r="2" spans="1:9" ht="35.25" customHeight="1">
      <c r="A2" s="302" t="s">
        <v>380</v>
      </c>
      <c r="B2" s="302"/>
      <c r="C2" s="302"/>
      <c r="D2" s="302"/>
      <c r="E2" s="302"/>
      <c r="F2" s="302"/>
      <c r="G2" s="302"/>
      <c r="H2" s="302"/>
      <c r="I2" s="302"/>
    </row>
    <row r="3" spans="1:7" ht="15.75" customHeight="1">
      <c r="A3" s="339"/>
      <c r="B3" s="302"/>
      <c r="C3" s="302"/>
      <c r="D3" s="302"/>
      <c r="E3" s="302"/>
      <c r="F3" s="302"/>
      <c r="G3" s="302"/>
    </row>
    <row r="4" ht="8.25" customHeight="1"/>
    <row r="5" spans="1:9" s="9" customFormat="1" ht="39.75" customHeight="1">
      <c r="A5" s="347" t="s">
        <v>34</v>
      </c>
      <c r="B5" s="347" t="s">
        <v>85</v>
      </c>
      <c r="C5" s="347" t="s">
        <v>89</v>
      </c>
      <c r="D5" s="347" t="s">
        <v>86</v>
      </c>
      <c r="E5" s="347" t="s">
        <v>35</v>
      </c>
      <c r="F5" s="347" t="s">
        <v>87</v>
      </c>
      <c r="G5" s="344" t="s">
        <v>340</v>
      </c>
      <c r="H5" s="345" t="s">
        <v>348</v>
      </c>
      <c r="I5" s="344" t="s">
        <v>378</v>
      </c>
    </row>
    <row r="6" spans="1:9" s="9" customFormat="1" ht="102" customHeight="1">
      <c r="A6" s="348"/>
      <c r="B6" s="348"/>
      <c r="C6" s="348"/>
      <c r="D6" s="348"/>
      <c r="E6" s="348"/>
      <c r="F6" s="348"/>
      <c r="G6" s="344"/>
      <c r="H6" s="346"/>
      <c r="I6" s="346"/>
    </row>
    <row r="7" spans="1:9" s="32" customFormat="1" ht="47.25">
      <c r="A7" s="153" t="s">
        <v>289</v>
      </c>
      <c r="B7" s="128" t="s">
        <v>137</v>
      </c>
      <c r="C7" s="128" t="s">
        <v>72</v>
      </c>
      <c r="D7" s="128" t="s">
        <v>72</v>
      </c>
      <c r="E7" s="128" t="s">
        <v>73</v>
      </c>
      <c r="F7" s="128" t="s">
        <v>74</v>
      </c>
      <c r="G7" s="186">
        <f>G43</f>
        <v>5749209.499999999</v>
      </c>
      <c r="H7" s="186">
        <f>H43</f>
        <v>3851085.55</v>
      </c>
      <c r="I7" s="215">
        <f>I43</f>
        <v>3700128.05</v>
      </c>
    </row>
    <row r="8" spans="1:12" s="12" customFormat="1" ht="158.25">
      <c r="A8" s="24" t="s">
        <v>138</v>
      </c>
      <c r="B8" s="130">
        <v>805</v>
      </c>
      <c r="C8" s="131" t="s">
        <v>75</v>
      </c>
      <c r="D8" s="131" t="s">
        <v>76</v>
      </c>
      <c r="E8" s="131" t="s">
        <v>278</v>
      </c>
      <c r="F8" s="132" t="s">
        <v>44</v>
      </c>
      <c r="G8" s="187">
        <f>'Прил.4'!D15</f>
        <v>722000</v>
      </c>
      <c r="H8" s="187">
        <f>'Прил.4'!E15</f>
        <v>539795</v>
      </c>
      <c r="I8" s="240">
        <f>'Прил.4'!F15</f>
        <v>545000</v>
      </c>
      <c r="L8" s="93"/>
    </row>
    <row r="9" spans="1:10" s="12" customFormat="1" ht="157.5">
      <c r="A9" s="20" t="s">
        <v>140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44</v>
      </c>
      <c r="G9" s="188">
        <f>'Прил.4'!D11</f>
        <v>917000</v>
      </c>
      <c r="H9" s="188">
        <f>'Прил.4'!E11</f>
        <v>702180</v>
      </c>
      <c r="I9" s="241">
        <f>'Прил.4'!F11</f>
        <v>710000</v>
      </c>
      <c r="J9" s="93"/>
    </row>
    <row r="10" spans="1:10" s="9" customFormat="1" ht="94.5">
      <c r="A10" s="20" t="s">
        <v>142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40</v>
      </c>
      <c r="G10" s="188">
        <f>'Прил.4'!D12</f>
        <v>195000</v>
      </c>
      <c r="H10" s="188">
        <f>'Прил.4'!E12</f>
        <v>25000</v>
      </c>
      <c r="I10" s="241">
        <f>'Прил.4'!F12</f>
        <v>19500</v>
      </c>
      <c r="J10" s="15"/>
    </row>
    <row r="11" spans="1:9" s="9" customFormat="1" ht="63">
      <c r="A11" s="20" t="s">
        <v>209</v>
      </c>
      <c r="B11" s="130">
        <v>805</v>
      </c>
      <c r="C11" s="127" t="s">
        <v>75</v>
      </c>
      <c r="D11" s="127" t="s">
        <v>77</v>
      </c>
      <c r="E11" s="134" t="s">
        <v>222</v>
      </c>
      <c r="F11" s="134" t="s">
        <v>45</v>
      </c>
      <c r="G11" s="188">
        <f>'Прил.4'!D13</f>
        <v>52000</v>
      </c>
      <c r="H11" s="188">
        <f>'Прил.4'!E13</f>
        <v>500</v>
      </c>
      <c r="I11" s="241">
        <f>'Прил.4'!F13</f>
        <v>500</v>
      </c>
    </row>
    <row r="12" spans="1:9" s="9" customFormat="1" ht="133.5" customHeight="1">
      <c r="A12" s="20" t="s">
        <v>346</v>
      </c>
      <c r="B12" s="130">
        <v>805</v>
      </c>
      <c r="C12" s="127" t="s">
        <v>75</v>
      </c>
      <c r="D12" s="127" t="s">
        <v>327</v>
      </c>
      <c r="E12" s="134" t="s">
        <v>326</v>
      </c>
      <c r="F12" s="134" t="s">
        <v>344</v>
      </c>
      <c r="G12" s="188">
        <f>'Прил.4'!D67</f>
        <v>49375</v>
      </c>
      <c r="H12" s="188">
        <f>'Прил.4'!E67</f>
        <v>49375</v>
      </c>
      <c r="I12" s="241">
        <f>'Прил.4'!F67</f>
        <v>49375</v>
      </c>
    </row>
    <row r="13" spans="1:9" s="17" customFormat="1" ht="63">
      <c r="A13" s="20" t="s">
        <v>143</v>
      </c>
      <c r="B13" s="130">
        <v>805</v>
      </c>
      <c r="C13" s="127" t="s">
        <v>75</v>
      </c>
      <c r="D13" s="127" t="s">
        <v>78</v>
      </c>
      <c r="E13" s="134" t="s">
        <v>231</v>
      </c>
      <c r="F13" s="134" t="s">
        <v>45</v>
      </c>
      <c r="G13" s="188">
        <f>'Прил.4'!D69</f>
        <v>30000</v>
      </c>
      <c r="H13" s="188">
        <f>'Прил.4'!E69</f>
        <v>20000</v>
      </c>
      <c r="I13" s="241">
        <f>'Прил.4'!F69</f>
        <v>20000</v>
      </c>
    </row>
    <row r="14" spans="1:12" s="9" customFormat="1" ht="157.5">
      <c r="A14" s="20" t="s">
        <v>349</v>
      </c>
      <c r="B14" s="160">
        <v>805</v>
      </c>
      <c r="C14" s="161" t="s">
        <v>75</v>
      </c>
      <c r="D14" s="161" t="s">
        <v>79</v>
      </c>
      <c r="E14" s="134" t="s">
        <v>285</v>
      </c>
      <c r="F14" s="127" t="s">
        <v>40</v>
      </c>
      <c r="G14" s="189">
        <f>'Прил.4'!D17</f>
        <v>42000</v>
      </c>
      <c r="H14" s="189">
        <f>'Прил.4'!E17</f>
        <v>15000</v>
      </c>
      <c r="I14" s="242">
        <f>'Прил.4'!F17</f>
        <v>6500</v>
      </c>
      <c r="L14" s="15"/>
    </row>
    <row r="15" spans="1:9" s="9" customFormat="1" ht="78.75">
      <c r="A15" s="170" t="s">
        <v>257</v>
      </c>
      <c r="B15" s="233">
        <v>805</v>
      </c>
      <c r="C15" s="234" t="s">
        <v>75</v>
      </c>
      <c r="D15" s="234" t="s">
        <v>79</v>
      </c>
      <c r="E15" s="171" t="s">
        <v>286</v>
      </c>
      <c r="F15" s="161" t="s">
        <v>40</v>
      </c>
      <c r="G15" s="190">
        <f>'Прил.4'!D20</f>
        <v>120000</v>
      </c>
      <c r="H15" s="190">
        <f>'Прил.4'!E20</f>
        <v>5000</v>
      </c>
      <c r="I15" s="243">
        <f>'Прил.4'!F20</f>
        <v>5000</v>
      </c>
    </row>
    <row r="16" spans="1:9" s="9" customFormat="1" ht="126">
      <c r="A16" s="164" t="s">
        <v>369</v>
      </c>
      <c r="B16" s="165">
        <v>805</v>
      </c>
      <c r="C16" s="166" t="s">
        <v>75</v>
      </c>
      <c r="D16" s="166" t="s">
        <v>79</v>
      </c>
      <c r="E16" s="235" t="s">
        <v>368</v>
      </c>
      <c r="F16" s="166" t="s">
        <v>40</v>
      </c>
      <c r="G16" s="214">
        <f>'Прил.4'!D24</f>
        <v>5000</v>
      </c>
      <c r="H16" s="214">
        <f>'Прил.4'!E24</f>
        <v>0</v>
      </c>
      <c r="I16" s="214">
        <f>'Прил.4'!F24</f>
        <v>0</v>
      </c>
    </row>
    <row r="17" spans="1:9" s="9" customFormat="1" ht="173.25">
      <c r="A17" s="164" t="s">
        <v>354</v>
      </c>
      <c r="B17" s="163" t="s">
        <v>137</v>
      </c>
      <c r="C17" s="163" t="s">
        <v>75</v>
      </c>
      <c r="D17" s="163" t="s">
        <v>79</v>
      </c>
      <c r="E17" s="168" t="s">
        <v>298</v>
      </c>
      <c r="F17" s="168">
        <v>200</v>
      </c>
      <c r="G17" s="191">
        <f>'Прил.4'!D58</f>
        <v>124.17</v>
      </c>
      <c r="H17" s="191">
        <f>'Прил.4'!E58</f>
        <v>0</v>
      </c>
      <c r="I17" s="169">
        <f>'Прил.4'!F58</f>
        <v>0</v>
      </c>
    </row>
    <row r="18" spans="1:9" s="9" customFormat="1" ht="283.5">
      <c r="A18" s="167" t="s">
        <v>355</v>
      </c>
      <c r="B18" s="163" t="s">
        <v>137</v>
      </c>
      <c r="C18" s="163" t="s">
        <v>75</v>
      </c>
      <c r="D18" s="163" t="s">
        <v>79</v>
      </c>
      <c r="E18" s="168" t="s">
        <v>299</v>
      </c>
      <c r="F18" s="168">
        <v>200</v>
      </c>
      <c r="G18" s="191">
        <f>'Прил.4'!D59</f>
        <v>522.78</v>
      </c>
      <c r="H18" s="191">
        <f>'Прил.4'!E59</f>
        <v>0</v>
      </c>
      <c r="I18" s="169">
        <f>'Прил.4'!F59</f>
        <v>0</v>
      </c>
    </row>
    <row r="19" spans="1:9" s="9" customFormat="1" ht="110.25">
      <c r="A19" s="167" t="s">
        <v>356</v>
      </c>
      <c r="B19" s="163" t="s">
        <v>137</v>
      </c>
      <c r="C19" s="163" t="s">
        <v>75</v>
      </c>
      <c r="D19" s="163" t="s">
        <v>79</v>
      </c>
      <c r="E19" s="168" t="s">
        <v>300</v>
      </c>
      <c r="F19" s="168">
        <v>200</v>
      </c>
      <c r="G19" s="191">
        <f>'Прил.4'!D60</f>
        <v>124.17</v>
      </c>
      <c r="H19" s="191">
        <f>'Прил.4'!E60</f>
        <v>0</v>
      </c>
      <c r="I19" s="169">
        <f>'Прил.4'!F60</f>
        <v>0</v>
      </c>
    </row>
    <row r="20" spans="1:11" s="9" customFormat="1" ht="144.75" customHeight="1">
      <c r="A20" s="167" t="s">
        <v>357</v>
      </c>
      <c r="B20" s="163" t="s">
        <v>137</v>
      </c>
      <c r="C20" s="163" t="s">
        <v>75</v>
      </c>
      <c r="D20" s="163" t="s">
        <v>79</v>
      </c>
      <c r="E20" s="168" t="s">
        <v>303</v>
      </c>
      <c r="F20" s="168">
        <v>200</v>
      </c>
      <c r="G20" s="191">
        <f>'Прил.4'!D61</f>
        <v>124.17</v>
      </c>
      <c r="H20" s="191">
        <f>'Прил.4'!E61</f>
        <v>0</v>
      </c>
      <c r="I20" s="169">
        <f>'Прил.4'!F61</f>
        <v>0</v>
      </c>
      <c r="K20" s="15"/>
    </row>
    <row r="21" spans="1:9" s="9" customFormat="1" ht="194.25" customHeight="1">
      <c r="A21" s="167" t="s">
        <v>358</v>
      </c>
      <c r="B21" s="163" t="s">
        <v>137</v>
      </c>
      <c r="C21" s="163" t="s">
        <v>75</v>
      </c>
      <c r="D21" s="163" t="s">
        <v>79</v>
      </c>
      <c r="E21" s="168" t="s">
        <v>304</v>
      </c>
      <c r="F21" s="168">
        <v>200</v>
      </c>
      <c r="G21" s="191">
        <f>'Прил.4'!D62</f>
        <v>124.17</v>
      </c>
      <c r="H21" s="191">
        <f>'Прил.4'!E62</f>
        <v>0</v>
      </c>
      <c r="I21" s="169">
        <f>'Прил.4'!F62</f>
        <v>0</v>
      </c>
    </row>
    <row r="22" spans="1:9" s="9" customFormat="1" ht="157.5">
      <c r="A22" s="167" t="s">
        <v>359</v>
      </c>
      <c r="B22" s="163" t="s">
        <v>137</v>
      </c>
      <c r="C22" s="163" t="s">
        <v>75</v>
      </c>
      <c r="D22" s="163" t="s">
        <v>79</v>
      </c>
      <c r="E22" s="168" t="s">
        <v>302</v>
      </c>
      <c r="F22" s="168">
        <v>200</v>
      </c>
      <c r="G22" s="191">
        <f>'Прил.4'!D63</f>
        <v>124.17</v>
      </c>
      <c r="H22" s="191">
        <f>'Прил.4'!E63</f>
        <v>0</v>
      </c>
      <c r="I22" s="169">
        <f>'Прил.4'!F63</f>
        <v>0</v>
      </c>
    </row>
    <row r="23" spans="1:9" s="9" customFormat="1" ht="110.25">
      <c r="A23" s="167" t="s">
        <v>360</v>
      </c>
      <c r="B23" s="163" t="s">
        <v>137</v>
      </c>
      <c r="C23" s="163" t="s">
        <v>75</v>
      </c>
      <c r="D23" s="163" t="s">
        <v>79</v>
      </c>
      <c r="E23" s="168" t="s">
        <v>301</v>
      </c>
      <c r="F23" s="168">
        <v>200</v>
      </c>
      <c r="G23" s="191">
        <f>'Прил.4'!D64</f>
        <v>124.17</v>
      </c>
      <c r="H23" s="191">
        <f>'Прил.4'!E64</f>
        <v>0</v>
      </c>
      <c r="I23" s="169">
        <f>'Прил.4'!F64</f>
        <v>0</v>
      </c>
    </row>
    <row r="24" spans="1:9" s="9" customFormat="1" ht="63">
      <c r="A24" s="20" t="s">
        <v>288</v>
      </c>
      <c r="B24" s="130">
        <v>805</v>
      </c>
      <c r="C24" s="127" t="s">
        <v>75</v>
      </c>
      <c r="D24" s="127" t="s">
        <v>79</v>
      </c>
      <c r="E24" s="134" t="s">
        <v>263</v>
      </c>
      <c r="F24" s="127" t="s">
        <v>40</v>
      </c>
      <c r="G24" s="175">
        <f>'Прил.4'!D68</f>
        <v>117932.23</v>
      </c>
      <c r="H24" s="175">
        <f>'Прил.4'!E68</f>
        <v>31767.5</v>
      </c>
      <c r="I24" s="196">
        <f>'Прил.4'!F68</f>
        <v>28645</v>
      </c>
    </row>
    <row r="25" spans="1:9" s="9" customFormat="1" ht="165.75" customHeight="1">
      <c r="A25" s="20" t="s">
        <v>375</v>
      </c>
      <c r="B25" s="130">
        <v>805</v>
      </c>
      <c r="C25" s="127" t="s">
        <v>76</v>
      </c>
      <c r="D25" s="127" t="s">
        <v>80</v>
      </c>
      <c r="E25" s="134" t="s">
        <v>232</v>
      </c>
      <c r="F25" s="134" t="s">
        <v>44</v>
      </c>
      <c r="G25" s="188">
        <f>'Прил.4'!D70</f>
        <v>115400</v>
      </c>
      <c r="H25" s="188">
        <f>'Прил.4'!E70</f>
        <v>120600</v>
      </c>
      <c r="I25" s="241">
        <f>'Прил.4'!F70</f>
        <v>124800</v>
      </c>
    </row>
    <row r="26" spans="1:9" s="9" customFormat="1" ht="69.75" customHeight="1">
      <c r="A26" s="20" t="s">
        <v>48</v>
      </c>
      <c r="B26" s="130">
        <v>805</v>
      </c>
      <c r="C26" s="127" t="s">
        <v>80</v>
      </c>
      <c r="D26" s="127" t="s">
        <v>81</v>
      </c>
      <c r="E26" s="134" t="s">
        <v>225</v>
      </c>
      <c r="F26" s="134" t="s">
        <v>40</v>
      </c>
      <c r="G26" s="188">
        <f>'Прил.4'!D28</f>
        <v>50000</v>
      </c>
      <c r="H26" s="188">
        <f>'Прил.4'!E28</f>
        <v>15000</v>
      </c>
      <c r="I26" s="241">
        <f>'Прил.4'!F28</f>
        <v>15000</v>
      </c>
    </row>
    <row r="27" spans="1:9" s="9" customFormat="1" ht="102" customHeight="1">
      <c r="A27" s="217" t="s">
        <v>351</v>
      </c>
      <c r="B27" s="130">
        <v>805</v>
      </c>
      <c r="C27" s="127" t="s">
        <v>77</v>
      </c>
      <c r="D27" s="127" t="s">
        <v>341</v>
      </c>
      <c r="E27" s="218" t="s">
        <v>337</v>
      </c>
      <c r="F27" s="134" t="s">
        <v>40</v>
      </c>
      <c r="G27" s="188">
        <f>'Прил.4'!D32</f>
        <v>134403.61</v>
      </c>
      <c r="H27" s="188">
        <f>'Прил.4'!E32</f>
        <v>134403.61</v>
      </c>
      <c r="I27" s="241">
        <f>'Прил.4'!F32</f>
        <v>134403.61</v>
      </c>
    </row>
    <row r="28" spans="1:9" s="9" customFormat="1" ht="163.5" customHeight="1">
      <c r="A28" s="217" t="s">
        <v>387</v>
      </c>
      <c r="B28" s="130">
        <v>805</v>
      </c>
      <c r="C28" s="127" t="s">
        <v>77</v>
      </c>
      <c r="D28" s="127" t="s">
        <v>341</v>
      </c>
      <c r="E28" s="218" t="s">
        <v>374</v>
      </c>
      <c r="F28" s="134" t="s">
        <v>40</v>
      </c>
      <c r="G28" s="188">
        <f>'Прил.4'!D33</f>
        <v>544096.81</v>
      </c>
      <c r="H28" s="188">
        <f>'Прил.4'!E33</f>
        <v>544096.81</v>
      </c>
      <c r="I28" s="241">
        <f>'Прил.4'!F33</f>
        <v>544096.81</v>
      </c>
    </row>
    <row r="29" spans="1:9" s="9" customFormat="1" ht="78.75">
      <c r="A29" s="20" t="s">
        <v>51</v>
      </c>
      <c r="B29" s="130">
        <v>805</v>
      </c>
      <c r="C29" s="127" t="s">
        <v>77</v>
      </c>
      <c r="D29" s="127" t="s">
        <v>82</v>
      </c>
      <c r="E29" s="134" t="s">
        <v>270</v>
      </c>
      <c r="F29" s="134" t="s">
        <v>40</v>
      </c>
      <c r="G29" s="188">
        <f>'Прил.4'!D37</f>
        <v>1000</v>
      </c>
      <c r="H29" s="188">
        <f>'Прил.4'!E37</f>
        <v>1000</v>
      </c>
      <c r="I29" s="241">
        <f>'Прил.4'!F37</f>
        <v>1000</v>
      </c>
    </row>
    <row r="30" spans="1:9" s="9" customFormat="1" ht="99.75" customHeight="1">
      <c r="A30" s="20" t="s">
        <v>353</v>
      </c>
      <c r="B30" s="130">
        <v>805</v>
      </c>
      <c r="C30" s="127" t="s">
        <v>83</v>
      </c>
      <c r="D30" s="127" t="s">
        <v>76</v>
      </c>
      <c r="E30" s="134" t="s">
        <v>233</v>
      </c>
      <c r="F30" s="134" t="s">
        <v>40</v>
      </c>
      <c r="G30" s="188">
        <f>'Прил.4'!D57</f>
        <v>105077.42</v>
      </c>
      <c r="H30" s="188">
        <f>'Прил.4'!E57</f>
        <v>0</v>
      </c>
      <c r="I30" s="241">
        <f>'Прил.4'!F57</f>
        <v>0</v>
      </c>
    </row>
    <row r="31" spans="1:9" s="9" customFormat="1" ht="110.25">
      <c r="A31" s="20" t="s">
        <v>370</v>
      </c>
      <c r="B31" s="130">
        <v>805</v>
      </c>
      <c r="C31" s="127" t="s">
        <v>83</v>
      </c>
      <c r="D31" s="127" t="s">
        <v>76</v>
      </c>
      <c r="E31" s="134" t="s">
        <v>338</v>
      </c>
      <c r="F31" s="134" t="s">
        <v>40</v>
      </c>
      <c r="G31" s="188">
        <f>'Прил.4'!D65</f>
        <v>100000</v>
      </c>
      <c r="H31" s="188">
        <f>'Прил.4'!E65</f>
        <v>100000</v>
      </c>
      <c r="I31" s="241">
        <f>'Прил.4'!F65</f>
        <v>100000</v>
      </c>
    </row>
    <row r="32" spans="1:9" s="9" customFormat="1" ht="63">
      <c r="A32" s="149" t="s">
        <v>384</v>
      </c>
      <c r="B32" s="130">
        <v>805</v>
      </c>
      <c r="C32" s="127" t="s">
        <v>83</v>
      </c>
      <c r="D32" s="127" t="s">
        <v>80</v>
      </c>
      <c r="E32" s="134" t="s">
        <v>228</v>
      </c>
      <c r="F32" s="134" t="s">
        <v>40</v>
      </c>
      <c r="G32" s="188">
        <f>'Прил.4'!D45</f>
        <v>332000</v>
      </c>
      <c r="H32" s="188">
        <f>'Прил.4'!E45</f>
        <v>244000</v>
      </c>
      <c r="I32" s="241">
        <f>'Прил.4'!F45</f>
        <v>249000</v>
      </c>
    </row>
    <row r="33" spans="1:12" s="9" customFormat="1" ht="63">
      <c r="A33" s="149" t="s">
        <v>385</v>
      </c>
      <c r="B33" s="130">
        <v>805</v>
      </c>
      <c r="C33" s="127" t="s">
        <v>83</v>
      </c>
      <c r="D33" s="127" t="s">
        <v>80</v>
      </c>
      <c r="E33" s="134" t="s">
        <v>284</v>
      </c>
      <c r="F33" s="134" t="s">
        <v>40</v>
      </c>
      <c r="G33" s="188">
        <f>'Прил.4'!D46</f>
        <v>5000</v>
      </c>
      <c r="H33" s="188">
        <f>'Прил.4'!E46</f>
        <v>5000</v>
      </c>
      <c r="I33" s="241">
        <f>'Прил.4'!F46</f>
        <v>5000</v>
      </c>
      <c r="J33" s="15"/>
      <c r="L33" s="15"/>
    </row>
    <row r="34" spans="1:12" s="9" customFormat="1" ht="78.75">
      <c r="A34" s="149" t="s">
        <v>386</v>
      </c>
      <c r="B34" s="130">
        <v>805</v>
      </c>
      <c r="C34" s="127" t="s">
        <v>83</v>
      </c>
      <c r="D34" s="127" t="s">
        <v>80</v>
      </c>
      <c r="E34" s="134" t="s">
        <v>331</v>
      </c>
      <c r="F34" s="134" t="s">
        <v>40</v>
      </c>
      <c r="G34" s="188">
        <f>'Прил.4'!D47</f>
        <v>30000</v>
      </c>
      <c r="H34" s="188">
        <f>'Прил.4'!E47</f>
        <v>0</v>
      </c>
      <c r="I34" s="241">
        <f>'Прил.4'!F47</f>
        <v>0</v>
      </c>
      <c r="J34" s="15"/>
      <c r="L34" s="15"/>
    </row>
    <row r="35" spans="1:12" s="9" customFormat="1" ht="99.75" customHeight="1">
      <c r="A35" s="149" t="s">
        <v>362</v>
      </c>
      <c r="B35" s="130">
        <v>805</v>
      </c>
      <c r="C35" s="127" t="s">
        <v>83</v>
      </c>
      <c r="D35" s="127" t="s">
        <v>80</v>
      </c>
      <c r="E35" s="134" t="s">
        <v>339</v>
      </c>
      <c r="F35" s="134" t="s">
        <v>40</v>
      </c>
      <c r="G35" s="188">
        <f>'Прил.4'!D66</f>
        <v>164947.63</v>
      </c>
      <c r="H35" s="188">
        <f>'Прил.4'!E66</f>
        <v>164947.63</v>
      </c>
      <c r="I35" s="241">
        <f>'Прил.4'!F66</f>
        <v>164947.63</v>
      </c>
      <c r="J35" s="15"/>
      <c r="L35" s="15"/>
    </row>
    <row r="36" spans="1:9" s="9" customFormat="1" ht="94.5">
      <c r="A36" s="20" t="s">
        <v>146</v>
      </c>
      <c r="B36" s="130">
        <v>805</v>
      </c>
      <c r="C36" s="127" t="s">
        <v>71</v>
      </c>
      <c r="D36" s="127" t="s">
        <v>71</v>
      </c>
      <c r="E36" s="134" t="s">
        <v>273</v>
      </c>
      <c r="F36" s="134" t="s">
        <v>40</v>
      </c>
      <c r="G36" s="188">
        <f>'Прил.4'!D41</f>
        <v>1000</v>
      </c>
      <c r="H36" s="188">
        <f>'Прил.4'!E41</f>
        <v>1000</v>
      </c>
      <c r="I36" s="241">
        <f>'Прил.4'!F41</f>
        <v>1000</v>
      </c>
    </row>
    <row r="37" spans="1:15" s="9" customFormat="1" ht="173.25">
      <c r="A37" s="38" t="s">
        <v>147</v>
      </c>
      <c r="B37" s="130">
        <v>805</v>
      </c>
      <c r="C37" s="134" t="s">
        <v>84</v>
      </c>
      <c r="D37" s="134" t="s">
        <v>75</v>
      </c>
      <c r="E37" s="134" t="s">
        <v>230</v>
      </c>
      <c r="F37" s="134" t="s">
        <v>44</v>
      </c>
      <c r="G37" s="188">
        <f>'Прил.4'!D51</f>
        <v>850000</v>
      </c>
      <c r="H37" s="188">
        <f>'Прил.4'!E51</f>
        <v>600000</v>
      </c>
      <c r="I37" s="241">
        <f>'Прил.4'!F51</f>
        <v>547000</v>
      </c>
      <c r="K37" s="15"/>
      <c r="O37" s="15"/>
    </row>
    <row r="38" spans="1:15" s="9" customFormat="1" ht="110.25">
      <c r="A38" s="20" t="s">
        <v>134</v>
      </c>
      <c r="B38" s="130">
        <v>805</v>
      </c>
      <c r="C38" s="127" t="s">
        <v>84</v>
      </c>
      <c r="D38" s="127" t="s">
        <v>75</v>
      </c>
      <c r="E38" s="134" t="s">
        <v>230</v>
      </c>
      <c r="F38" s="134" t="s">
        <v>40</v>
      </c>
      <c r="G38" s="188">
        <f>'Прил.4'!D52</f>
        <v>660000</v>
      </c>
      <c r="H38" s="188">
        <f>'Прил.4'!E52</f>
        <v>403900</v>
      </c>
      <c r="I38" s="241">
        <f>'Прил.4'!F52</f>
        <v>300840</v>
      </c>
      <c r="O38" s="15"/>
    </row>
    <row r="39" spans="1:9" s="9" customFormat="1" ht="78.75">
      <c r="A39" s="149" t="s">
        <v>211</v>
      </c>
      <c r="B39" s="130">
        <v>805</v>
      </c>
      <c r="C39" s="127" t="s">
        <v>84</v>
      </c>
      <c r="D39" s="127" t="s">
        <v>75</v>
      </c>
      <c r="E39" s="134" t="s">
        <v>230</v>
      </c>
      <c r="F39" s="134" t="s">
        <v>45</v>
      </c>
      <c r="G39" s="188">
        <f>'Прил.4'!D53</f>
        <v>1000</v>
      </c>
      <c r="H39" s="188">
        <f>'Прил.4'!E53</f>
        <v>1000</v>
      </c>
      <c r="I39" s="241">
        <f>'Прил.4'!F53</f>
        <v>1000</v>
      </c>
    </row>
    <row r="40" spans="1:12" s="9" customFormat="1" ht="193.5" customHeight="1">
      <c r="A40" s="137" t="s">
        <v>371</v>
      </c>
      <c r="B40" s="130">
        <v>805</v>
      </c>
      <c r="C40" s="127" t="s">
        <v>84</v>
      </c>
      <c r="D40" s="127" t="s">
        <v>75</v>
      </c>
      <c r="E40" s="134" t="s">
        <v>259</v>
      </c>
      <c r="F40" s="134" t="s">
        <v>44</v>
      </c>
      <c r="G40" s="188">
        <f>'Прил.4'!D54</f>
        <v>17000</v>
      </c>
      <c r="H40" s="188">
        <f>'Прил.4'!E54</f>
        <v>12500</v>
      </c>
      <c r="I40" s="241">
        <f>'Прил.4'!F54</f>
        <v>12500</v>
      </c>
      <c r="L40" s="15"/>
    </row>
    <row r="41" spans="1:9" s="17" customFormat="1" ht="198.75" customHeight="1">
      <c r="A41" s="137" t="s">
        <v>261</v>
      </c>
      <c r="B41" s="130">
        <v>805</v>
      </c>
      <c r="C41" s="127" t="s">
        <v>84</v>
      </c>
      <c r="D41" s="127" t="s">
        <v>75</v>
      </c>
      <c r="E41" s="134" t="s">
        <v>260</v>
      </c>
      <c r="F41" s="134" t="s">
        <v>44</v>
      </c>
      <c r="G41" s="188">
        <f>'Прил.4'!D55</f>
        <v>271689</v>
      </c>
      <c r="H41" s="188">
        <f>'Прил.4'!E55</f>
        <v>0</v>
      </c>
      <c r="I41" s="241">
        <f>'Прил.4'!F55</f>
        <v>0</v>
      </c>
    </row>
    <row r="42" spans="1:9" ht="78.75">
      <c r="A42" s="20" t="s">
        <v>69</v>
      </c>
      <c r="B42" s="130">
        <v>805</v>
      </c>
      <c r="C42" s="127" t="s">
        <v>81</v>
      </c>
      <c r="D42" s="127" t="s">
        <v>75</v>
      </c>
      <c r="E42" s="134" t="s">
        <v>287</v>
      </c>
      <c r="F42" s="134" t="s">
        <v>62</v>
      </c>
      <c r="G42" s="188">
        <f>'Прил.4'!D71</f>
        <v>115020</v>
      </c>
      <c r="H42" s="188">
        <f>'Прил.4'!E71</f>
        <v>115020</v>
      </c>
      <c r="I42" s="244">
        <f>'Прил.4'!F71</f>
        <v>115020</v>
      </c>
    </row>
    <row r="43" spans="1:9" ht="15.75">
      <c r="A43" s="29" t="s">
        <v>63</v>
      </c>
      <c r="B43" s="29"/>
      <c r="C43" s="35"/>
      <c r="D43" s="35"/>
      <c r="E43" s="23"/>
      <c r="F43" s="23"/>
      <c r="G43" s="192">
        <f>SUM(G8:G42)</f>
        <v>5749209.499999999</v>
      </c>
      <c r="H43" s="216">
        <f>SUM(H8:H42)</f>
        <v>3851085.55</v>
      </c>
      <c r="I43" s="216">
        <f>SUM(I8:I42)</f>
        <v>3700128.05</v>
      </c>
    </row>
  </sheetData>
  <sheetProtection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G1:I1"/>
    <mergeCell ref="A2:I2"/>
    <mergeCell ref="A3:G3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14.75" customHeight="1">
      <c r="A1" s="39"/>
      <c r="C1" s="350" t="s">
        <v>390</v>
      </c>
      <c r="D1" s="351"/>
      <c r="E1" s="351"/>
      <c r="F1" s="40"/>
    </row>
    <row r="2" spans="1:5" ht="105.75" customHeight="1">
      <c r="A2" s="352" t="s">
        <v>381</v>
      </c>
      <c r="B2" s="352"/>
      <c r="C2" s="352"/>
      <c r="D2" s="352"/>
      <c r="E2" s="352"/>
    </row>
    <row r="3" spans="1:5" ht="6.75" customHeight="1">
      <c r="A3" s="42"/>
      <c r="C3" s="41"/>
      <c r="D3" s="41"/>
      <c r="E3" s="41"/>
    </row>
    <row r="4" spans="1:5" ht="16.5" customHeight="1">
      <c r="A4" s="353" t="s">
        <v>90</v>
      </c>
      <c r="B4" s="354" t="s">
        <v>34</v>
      </c>
      <c r="C4" s="355" t="s">
        <v>1</v>
      </c>
      <c r="D4" s="355"/>
      <c r="E4" s="355"/>
    </row>
    <row r="5" spans="1:5" ht="29.25" customHeight="1">
      <c r="A5" s="353"/>
      <c r="B5" s="354"/>
      <c r="C5" s="45" t="s">
        <v>330</v>
      </c>
      <c r="D5" s="45" t="s">
        <v>347</v>
      </c>
      <c r="E5" s="45" t="s">
        <v>376</v>
      </c>
    </row>
    <row r="6" spans="1:5" ht="33">
      <c r="A6" s="46" t="s">
        <v>91</v>
      </c>
      <c r="B6" s="47" t="s">
        <v>92</v>
      </c>
      <c r="C6" s="48">
        <f>C7+C8+C11+C10+C9</f>
        <v>2251575.0300000003</v>
      </c>
      <c r="D6" s="48">
        <f>SUM(D7:D11)</f>
        <v>1388617.5</v>
      </c>
      <c r="E6" s="48">
        <f>SUM(E7:E11)</f>
        <v>1384520</v>
      </c>
    </row>
    <row r="7" spans="1:5" ht="66">
      <c r="A7" s="49" t="s">
        <v>93</v>
      </c>
      <c r="B7" s="50" t="s">
        <v>94</v>
      </c>
      <c r="C7" s="51">
        <f>'Прил.5'!G8</f>
        <v>722000</v>
      </c>
      <c r="D7" s="51">
        <f>'Прил.5'!H8</f>
        <v>539795</v>
      </c>
      <c r="E7" s="51">
        <f>'Прил.5'!I8</f>
        <v>545000</v>
      </c>
    </row>
    <row r="8" spans="1:5" ht="99">
      <c r="A8" s="49" t="s">
        <v>95</v>
      </c>
      <c r="B8" s="50" t="s">
        <v>96</v>
      </c>
      <c r="C8" s="51">
        <f>'Прил.5'!G9+'Прил.5'!G10+'Прил.5'!G11</f>
        <v>1164000</v>
      </c>
      <c r="D8" s="51">
        <f>'Прил.5'!H9+'Прил.5'!H10+'Прил.5'!H11</f>
        <v>727680</v>
      </c>
      <c r="E8" s="51">
        <f>'Прил.5'!I9+'Прил.5'!I10+'Прил.5'!I11</f>
        <v>730000</v>
      </c>
    </row>
    <row r="9" spans="1:5" ht="82.5">
      <c r="A9" s="49" t="s">
        <v>328</v>
      </c>
      <c r="B9" s="50" t="s">
        <v>329</v>
      </c>
      <c r="C9" s="51">
        <f>'Прил.5'!G12</f>
        <v>49375</v>
      </c>
      <c r="D9" s="51">
        <f>'Прил.5'!H12</f>
        <v>49375</v>
      </c>
      <c r="E9" s="51">
        <f>'Прил.5'!I12</f>
        <v>49375</v>
      </c>
    </row>
    <row r="10" spans="1:5" ht="16.5">
      <c r="A10" s="49" t="s">
        <v>97</v>
      </c>
      <c r="B10" s="50" t="s">
        <v>98</v>
      </c>
      <c r="C10" s="51">
        <f>'Прил.5'!G13</f>
        <v>30000</v>
      </c>
      <c r="D10" s="51">
        <f>'Прил.5'!H13</f>
        <v>20000</v>
      </c>
      <c r="E10" s="51">
        <f>'Прил.5'!I13</f>
        <v>20000</v>
      </c>
    </row>
    <row r="11" spans="1:5" s="43" customFormat="1" ht="33">
      <c r="A11" s="49" t="s">
        <v>99</v>
      </c>
      <c r="B11" s="50" t="s">
        <v>100</v>
      </c>
      <c r="C11" s="51">
        <f>'Прил.5'!G14+'Прил.5'!G15+'Прил.5'!G16+'Прил.5'!G17+'Прил.5'!G18+'Прил.5'!G19+'Прил.5'!G20+'Прил.5'!G21+'Прил.5'!G22+'Прил.5'!G23+'Прил.5'!G24</f>
        <v>286200.0300000001</v>
      </c>
      <c r="D11" s="51">
        <f>'Прил.5'!H14+'Прил.5'!H15+'Прил.5'!H16+'Прил.5'!H17+'Прил.5'!H18+'Прил.5'!H19+'Прил.5'!H20+'Прил.5'!H21+'Прил.5'!H22+'Прил.5'!H23+'Прил.5'!H24</f>
        <v>51767.5</v>
      </c>
      <c r="E11" s="51">
        <f>'Прил.5'!I14+'Прил.5'!I15+'Прил.5'!I16+'Прил.5'!I17+'Прил.5'!I18+'Прил.5'!I19+'Прил.5'!I20+'Прил.5'!I21+'Прил.5'!I22+'Прил.5'!I23+'Прил.5'!I24</f>
        <v>40145</v>
      </c>
    </row>
    <row r="12" spans="1:5" ht="16.5">
      <c r="A12" s="46" t="s">
        <v>101</v>
      </c>
      <c r="B12" s="47" t="s">
        <v>102</v>
      </c>
      <c r="C12" s="48">
        <f>SUM(C13)</f>
        <v>115400</v>
      </c>
      <c r="D12" s="48">
        <f>SUM(D13)</f>
        <v>120600</v>
      </c>
      <c r="E12" s="48">
        <f>SUM(E13)</f>
        <v>124800</v>
      </c>
    </row>
    <row r="13" spans="1:5" ht="33">
      <c r="A13" s="49" t="s">
        <v>103</v>
      </c>
      <c r="B13" s="50" t="s">
        <v>104</v>
      </c>
      <c r="C13" s="51">
        <f>'Прил.5'!G25</f>
        <v>115400</v>
      </c>
      <c r="D13" s="51">
        <f>'Прил.5'!H25</f>
        <v>120600</v>
      </c>
      <c r="E13" s="51">
        <f>'Прил.5'!I25</f>
        <v>124800</v>
      </c>
    </row>
    <row r="14" spans="1:5" ht="66">
      <c r="A14" s="46" t="s">
        <v>105</v>
      </c>
      <c r="B14" s="47" t="s">
        <v>106</v>
      </c>
      <c r="C14" s="48">
        <f>C15</f>
        <v>50000</v>
      </c>
      <c r="D14" s="48">
        <f>D15</f>
        <v>15000</v>
      </c>
      <c r="E14" s="48">
        <f>E15</f>
        <v>15000</v>
      </c>
    </row>
    <row r="15" spans="1:5" ht="66">
      <c r="A15" s="49" t="s">
        <v>236</v>
      </c>
      <c r="B15" s="50" t="s">
        <v>345</v>
      </c>
      <c r="C15" s="54">
        <f>'Прил.5'!G26</f>
        <v>50000</v>
      </c>
      <c r="D15" s="54">
        <f>'Прил.5'!H26</f>
        <v>15000</v>
      </c>
      <c r="E15" s="54">
        <f>'Прил.5'!I26</f>
        <v>15000</v>
      </c>
    </row>
    <row r="16" spans="1:5" ht="33">
      <c r="A16" s="46" t="s">
        <v>107</v>
      </c>
      <c r="B16" s="47" t="s">
        <v>108</v>
      </c>
      <c r="C16" s="48">
        <f>SUM(C17:C18)</f>
        <v>679500.42</v>
      </c>
      <c r="D16" s="48">
        <f>SUM(D17:D18)</f>
        <v>679500.42</v>
      </c>
      <c r="E16" s="48">
        <f>SUM(E17:E18)</f>
        <v>679500.42</v>
      </c>
    </row>
    <row r="17" spans="1:5" ht="33">
      <c r="A17" s="49" t="s">
        <v>342</v>
      </c>
      <c r="B17" s="50" t="s">
        <v>343</v>
      </c>
      <c r="C17" s="51">
        <f>'Прил.5'!G27+'Прил.5'!G28</f>
        <v>678500.42</v>
      </c>
      <c r="D17" s="51">
        <f>'Прил.5'!H27+'Прил.5'!H28</f>
        <v>678500.42</v>
      </c>
      <c r="E17" s="51">
        <f>'Прил.5'!I27+'Прил.5'!I28</f>
        <v>678500.42</v>
      </c>
    </row>
    <row r="18" spans="1:5" ht="33">
      <c r="A18" s="49" t="s">
        <v>109</v>
      </c>
      <c r="B18" s="50" t="s">
        <v>110</v>
      </c>
      <c r="C18" s="51">
        <f>'Прил.5'!G29</f>
        <v>1000</v>
      </c>
      <c r="D18" s="51">
        <f>'Прил.5'!H29</f>
        <v>1000</v>
      </c>
      <c r="E18" s="51">
        <f>'Прил.5'!I29</f>
        <v>1000</v>
      </c>
    </row>
    <row r="19" spans="1:5" s="44" customFormat="1" ht="49.5">
      <c r="A19" s="46" t="s">
        <v>111</v>
      </c>
      <c r="B19" s="47" t="s">
        <v>112</v>
      </c>
      <c r="C19" s="48">
        <f>SUM(C20:C21)</f>
        <v>737025.05</v>
      </c>
      <c r="D19" s="48">
        <f>SUM(D20:D21)</f>
        <v>513947.63</v>
      </c>
      <c r="E19" s="48">
        <f>SUM(E20:E21)</f>
        <v>518947.63</v>
      </c>
    </row>
    <row r="20" spans="1:5" ht="16.5">
      <c r="A20" s="49" t="s">
        <v>113</v>
      </c>
      <c r="B20" s="50" t="s">
        <v>114</v>
      </c>
      <c r="C20" s="51">
        <f>'Прил.5'!G30+'Прил.5'!G31</f>
        <v>205077.41999999998</v>
      </c>
      <c r="D20" s="51">
        <f>'Прил.5'!H30+'Прил.5'!H31</f>
        <v>100000</v>
      </c>
      <c r="E20" s="51">
        <f>'Прил.5'!I30+'Прил.5'!I31</f>
        <v>100000</v>
      </c>
    </row>
    <row r="21" spans="1:5" s="43" customFormat="1" ht="16.5">
      <c r="A21" s="49" t="s">
        <v>115</v>
      </c>
      <c r="B21" s="50" t="s">
        <v>116</v>
      </c>
      <c r="C21" s="53">
        <f>'Прил.5'!G32+'Прил.5'!G33+'Прил.5'!G34+'Прил.5'!G35</f>
        <v>531947.63</v>
      </c>
      <c r="D21" s="53">
        <f>'Прил.5'!H32+'Прил.5'!H33+'Прил.5'!H34+'Прил.5'!H35</f>
        <v>413947.63</v>
      </c>
      <c r="E21" s="53">
        <f>'Прил.5'!I32+'Прил.5'!I33+'Прил.5'!I34+'Прил.5'!I35</f>
        <v>418947.63</v>
      </c>
    </row>
    <row r="22" spans="1:5" ht="16.5">
      <c r="A22" s="46" t="s">
        <v>117</v>
      </c>
      <c r="B22" s="47" t="s">
        <v>118</v>
      </c>
      <c r="C22" s="55">
        <v>1000</v>
      </c>
      <c r="D22" s="55">
        <v>1000</v>
      </c>
      <c r="E22" s="55">
        <v>1000</v>
      </c>
    </row>
    <row r="23" spans="1:5" ht="16.5">
      <c r="A23" s="49" t="s">
        <v>128</v>
      </c>
      <c r="B23" s="50" t="s">
        <v>372</v>
      </c>
      <c r="C23" s="53">
        <f>'Прил.5'!G36</f>
        <v>1000</v>
      </c>
      <c r="D23" s="53">
        <f>'Прил.5'!H36</f>
        <v>1000</v>
      </c>
      <c r="E23" s="53">
        <f>'Прил.5'!I36</f>
        <v>1000</v>
      </c>
    </row>
    <row r="24" spans="1:5" ht="33">
      <c r="A24" s="46" t="s">
        <v>119</v>
      </c>
      <c r="B24" s="47" t="s">
        <v>120</v>
      </c>
      <c r="C24" s="48">
        <f>C25</f>
        <v>1799689</v>
      </c>
      <c r="D24" s="48">
        <f>D25</f>
        <v>1017400</v>
      </c>
      <c r="E24" s="48">
        <f>E25</f>
        <v>861340</v>
      </c>
    </row>
    <row r="25" spans="1:5" ht="16.5">
      <c r="A25" s="49" t="s">
        <v>121</v>
      </c>
      <c r="B25" s="50" t="s">
        <v>122</v>
      </c>
      <c r="C25" s="54">
        <f>'Прил.5'!G37+'Прил.5'!G38+'Прил.5'!G39+'Прил.5'!G40+'Прил.5'!G41</f>
        <v>1799689</v>
      </c>
      <c r="D25" s="54">
        <f>'Прил.5'!H37+'Прил.5'!H38+'Прил.5'!H39+'Прил.5'!H40+'Прил.5'!H41</f>
        <v>1017400</v>
      </c>
      <c r="E25" s="54">
        <f>'Прил.5'!I37+'Прил.5'!I38+'Прил.5'!I39+'Прил.5'!I40+'Прил.5'!I41</f>
        <v>861340</v>
      </c>
    </row>
    <row r="26" spans="1:5" ht="16.5">
      <c r="A26" s="46" t="s">
        <v>126</v>
      </c>
      <c r="B26" s="47" t="s">
        <v>123</v>
      </c>
      <c r="C26" s="48">
        <f>C27</f>
        <v>115020</v>
      </c>
      <c r="D26" s="48">
        <f>D27</f>
        <v>115020</v>
      </c>
      <c r="E26" s="48">
        <f>E27</f>
        <v>115020</v>
      </c>
    </row>
    <row r="27" spans="1:5" ht="16.5">
      <c r="A27" s="49" t="s">
        <v>127</v>
      </c>
      <c r="B27" s="50" t="s">
        <v>124</v>
      </c>
      <c r="C27" s="53">
        <f>'Прил.5'!G42</f>
        <v>115020</v>
      </c>
      <c r="D27" s="53">
        <f>'Прил.5'!H42</f>
        <v>115020</v>
      </c>
      <c r="E27" s="53">
        <f>'Прил.5'!I42</f>
        <v>115020</v>
      </c>
    </row>
    <row r="28" spans="1:5" ht="16.5">
      <c r="A28" s="349" t="s">
        <v>125</v>
      </c>
      <c r="B28" s="349"/>
      <c r="C28" s="48">
        <f>C26+C24+C22+C19+C16+C14+C12+C6</f>
        <v>5749209.5</v>
      </c>
      <c r="D28" s="48">
        <f>SUM(D6+D12+D14+D16+D19+D22+D24+D26)</f>
        <v>3851085.55</v>
      </c>
      <c r="E28" s="48">
        <f>SUM(E6+E12+E14+E16+E19+E22+E24+E26)</f>
        <v>3700128.05</v>
      </c>
    </row>
  </sheetData>
  <sheetProtection/>
  <mergeCells count="6">
    <mergeCell ref="A28:B28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303" t="s">
        <v>315</v>
      </c>
      <c r="D1" s="303"/>
      <c r="E1" s="303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04" t="s">
        <v>325</v>
      </c>
      <c r="B4" s="304"/>
      <c r="C4" s="304"/>
      <c r="D4" s="305"/>
      <c r="E4" s="305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301" t="s">
        <v>213</v>
      </c>
      <c r="D1" s="301"/>
      <c r="E1" s="301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02" t="s">
        <v>131</v>
      </c>
      <c r="B4" s="302"/>
      <c r="C4" s="302"/>
      <c r="D4" s="359"/>
      <c r="E4" s="359"/>
    </row>
    <row r="5" ht="15.75" thickBot="1"/>
    <row r="6" spans="1:5" ht="15.75" customHeight="1">
      <c r="A6" s="2" t="s">
        <v>4</v>
      </c>
      <c r="B6" s="361" t="s">
        <v>6</v>
      </c>
      <c r="C6" s="364" t="s">
        <v>7</v>
      </c>
      <c r="D6" s="365"/>
      <c r="E6" s="366"/>
    </row>
    <row r="7" spans="1:5" ht="32.25" thickBot="1">
      <c r="A7" s="3" t="s">
        <v>5</v>
      </c>
      <c r="B7" s="362"/>
      <c r="C7" s="367" t="s">
        <v>8</v>
      </c>
      <c r="D7" s="368"/>
      <c r="E7" s="369"/>
    </row>
    <row r="8" spans="1:5" ht="16.5" thickBot="1">
      <c r="A8" s="4"/>
      <c r="B8" s="363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163</v>
      </c>
      <c r="B10" s="71" t="s">
        <v>161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164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360" t="s">
        <v>165</v>
      </c>
      <c r="B12" s="357" t="s">
        <v>10</v>
      </c>
      <c r="C12" s="358">
        <v>40000</v>
      </c>
      <c r="D12" s="358">
        <v>40000</v>
      </c>
      <c r="E12" s="358">
        <v>40000</v>
      </c>
    </row>
    <row r="13" spans="1:5" ht="24.75" customHeight="1">
      <c r="A13" s="360"/>
      <c r="B13" s="357"/>
      <c r="C13" s="358"/>
      <c r="D13" s="358"/>
      <c r="E13" s="358"/>
    </row>
    <row r="14" spans="1:5" ht="187.5">
      <c r="A14" s="66" t="s">
        <v>166</v>
      </c>
      <c r="B14" s="72" t="s">
        <v>162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160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360" t="s">
        <v>168</v>
      </c>
      <c r="B16" s="357" t="s">
        <v>12</v>
      </c>
      <c r="C16" s="358">
        <v>8500</v>
      </c>
      <c r="D16" s="358">
        <v>8500</v>
      </c>
      <c r="E16" s="358">
        <v>8500</v>
      </c>
    </row>
    <row r="17" spans="1:5" ht="29.25" customHeight="1">
      <c r="A17" s="360"/>
      <c r="B17" s="357"/>
      <c r="C17" s="358"/>
      <c r="D17" s="358"/>
      <c r="E17" s="358"/>
    </row>
    <row r="18" spans="1:5" ht="35.25" customHeight="1">
      <c r="A18" s="360" t="s">
        <v>167</v>
      </c>
      <c r="B18" s="357" t="s">
        <v>13</v>
      </c>
      <c r="C18" s="358">
        <v>8500</v>
      </c>
      <c r="D18" s="358">
        <v>8500</v>
      </c>
      <c r="E18" s="358">
        <v>8500</v>
      </c>
    </row>
    <row r="19" spans="1:5" ht="64.5" customHeight="1">
      <c r="A19" s="360"/>
      <c r="B19" s="357"/>
      <c r="C19" s="358"/>
      <c r="D19" s="358"/>
      <c r="E19" s="358"/>
    </row>
    <row r="20" spans="1:5" ht="15">
      <c r="A20" s="360" t="s">
        <v>171</v>
      </c>
      <c r="B20" s="357" t="s">
        <v>14</v>
      </c>
      <c r="C20" s="358">
        <v>100000</v>
      </c>
      <c r="D20" s="358">
        <v>100000</v>
      </c>
      <c r="E20" s="358">
        <v>100000</v>
      </c>
    </row>
    <row r="21" spans="1:5" ht="24" customHeight="1">
      <c r="A21" s="360"/>
      <c r="B21" s="357"/>
      <c r="C21" s="358"/>
      <c r="D21" s="358"/>
      <c r="E21" s="358"/>
    </row>
    <row r="22" spans="1:5" ht="22.5" customHeight="1">
      <c r="A22" s="360" t="s">
        <v>170</v>
      </c>
      <c r="B22" s="357" t="s">
        <v>169</v>
      </c>
      <c r="C22" s="358">
        <v>10000</v>
      </c>
      <c r="D22" s="358">
        <v>10000</v>
      </c>
      <c r="E22" s="358">
        <v>10000</v>
      </c>
    </row>
    <row r="23" spans="1:5" ht="15">
      <c r="A23" s="360"/>
      <c r="B23" s="357"/>
      <c r="C23" s="358"/>
      <c r="D23" s="358"/>
      <c r="E23" s="358"/>
    </row>
    <row r="24" spans="1:5" ht="35.25" customHeight="1">
      <c r="A24" s="360" t="s">
        <v>175</v>
      </c>
      <c r="B24" s="357" t="s">
        <v>15</v>
      </c>
      <c r="C24" s="358">
        <v>10000</v>
      </c>
      <c r="D24" s="358">
        <v>10000</v>
      </c>
      <c r="E24" s="358">
        <v>10000</v>
      </c>
    </row>
    <row r="25" spans="1:5" ht="44.25" customHeight="1">
      <c r="A25" s="360"/>
      <c r="B25" s="357"/>
      <c r="C25" s="358"/>
      <c r="D25" s="358"/>
      <c r="E25" s="358"/>
    </row>
    <row r="26" spans="1:5" ht="57" customHeight="1">
      <c r="A26" s="66" t="s">
        <v>172</v>
      </c>
      <c r="B26" s="72" t="s">
        <v>173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174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176</v>
      </c>
      <c r="B28" s="73" t="s">
        <v>177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179</v>
      </c>
      <c r="B29" s="73" t="s">
        <v>178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360" t="s">
        <v>180</v>
      </c>
      <c r="B30" s="357" t="s">
        <v>17</v>
      </c>
      <c r="C30" s="358">
        <f>C32</f>
        <v>3088700</v>
      </c>
      <c r="D30" s="358">
        <v>3023900</v>
      </c>
      <c r="E30" s="358">
        <v>3015100</v>
      </c>
    </row>
    <row r="31" spans="1:5" ht="23.25" customHeight="1">
      <c r="A31" s="360"/>
      <c r="B31" s="357"/>
      <c r="C31" s="358"/>
      <c r="D31" s="358"/>
      <c r="E31" s="358"/>
    </row>
    <row r="32" spans="1:5" ht="15">
      <c r="A32" s="360" t="s">
        <v>181</v>
      </c>
      <c r="B32" s="357" t="s">
        <v>18</v>
      </c>
      <c r="C32" s="358">
        <v>3088700</v>
      </c>
      <c r="D32" s="358">
        <v>3023900</v>
      </c>
      <c r="E32" s="358">
        <v>3015100</v>
      </c>
    </row>
    <row r="33" spans="1:5" ht="28.5" customHeight="1">
      <c r="A33" s="360"/>
      <c r="B33" s="357"/>
      <c r="C33" s="358"/>
      <c r="D33" s="358"/>
      <c r="E33" s="358"/>
    </row>
    <row r="34" spans="1:5" ht="15">
      <c r="A34" s="360" t="s">
        <v>182</v>
      </c>
      <c r="B34" s="357" t="s">
        <v>19</v>
      </c>
      <c r="C34" s="358">
        <f>C32</f>
        <v>3088700</v>
      </c>
      <c r="D34" s="358">
        <v>3023900</v>
      </c>
      <c r="E34" s="358">
        <v>3015100</v>
      </c>
    </row>
    <row r="35" spans="1:5" ht="44.25" customHeight="1">
      <c r="A35" s="360"/>
      <c r="B35" s="357"/>
      <c r="C35" s="358"/>
      <c r="D35" s="358"/>
      <c r="E35" s="358"/>
    </row>
    <row r="36" spans="1:5" ht="44.25" customHeight="1">
      <c r="A36" s="92" t="s">
        <v>215</v>
      </c>
      <c r="B36" s="65" t="s">
        <v>217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216</v>
      </c>
      <c r="B37" s="65" t="s">
        <v>218</v>
      </c>
      <c r="C37" s="76">
        <v>63210</v>
      </c>
      <c r="D37" s="76">
        <v>0</v>
      </c>
      <c r="E37" s="76">
        <v>0</v>
      </c>
    </row>
    <row r="38" spans="1:5" ht="150">
      <c r="A38" s="83" t="s">
        <v>207</v>
      </c>
      <c r="B38" s="65" t="s">
        <v>22</v>
      </c>
      <c r="C38" s="84">
        <v>0</v>
      </c>
      <c r="D38" s="84">
        <v>0</v>
      </c>
      <c r="E38" s="76">
        <v>1264560</v>
      </c>
    </row>
    <row r="39" spans="1:5" ht="75">
      <c r="A39" s="80" t="s">
        <v>183</v>
      </c>
      <c r="B39" s="81" t="s">
        <v>186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184</v>
      </c>
      <c r="B40" s="70" t="s">
        <v>187</v>
      </c>
      <c r="C40" s="76">
        <v>272779</v>
      </c>
      <c r="D40" s="76">
        <v>0</v>
      </c>
      <c r="E40" s="76">
        <v>0</v>
      </c>
    </row>
    <row r="41" spans="1:5" ht="37.5">
      <c r="A41" s="59" t="s">
        <v>185</v>
      </c>
      <c r="B41" s="70" t="s">
        <v>188</v>
      </c>
      <c r="C41" s="76">
        <v>272779</v>
      </c>
      <c r="D41" s="76">
        <v>0</v>
      </c>
      <c r="E41" s="76">
        <v>0</v>
      </c>
    </row>
    <row r="42" spans="1:5" ht="15" customHeight="1">
      <c r="A42" s="356" t="s">
        <v>194</v>
      </c>
      <c r="B42" s="357" t="s">
        <v>189</v>
      </c>
      <c r="C42" s="358">
        <f>C44+C46</f>
        <v>61759.63</v>
      </c>
      <c r="D42" s="358">
        <f>D44+D46</f>
        <v>61200</v>
      </c>
      <c r="E42" s="358">
        <f>E44+E46</f>
        <v>63400</v>
      </c>
    </row>
    <row r="43" spans="1:5" ht="30" customHeight="1">
      <c r="A43" s="356"/>
      <c r="B43" s="357"/>
      <c r="C43" s="358"/>
      <c r="D43" s="358"/>
      <c r="E43" s="358"/>
    </row>
    <row r="44" spans="1:5" ht="102" customHeight="1">
      <c r="A44" s="59" t="s">
        <v>192</v>
      </c>
      <c r="B44" s="70" t="s">
        <v>190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193</v>
      </c>
      <c r="B45" s="70" t="s">
        <v>191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197</v>
      </c>
      <c r="B46" s="74" t="s">
        <v>195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198</v>
      </c>
      <c r="B47" s="74" t="s">
        <v>196</v>
      </c>
      <c r="C47" s="76">
        <v>1159.63</v>
      </c>
      <c r="D47" s="76">
        <v>0</v>
      </c>
      <c r="E47" s="76">
        <v>0</v>
      </c>
    </row>
    <row r="48" spans="1:5" ht="37.5">
      <c r="A48" s="69" t="s">
        <v>202</v>
      </c>
      <c r="B48" s="73" t="s">
        <v>199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203</v>
      </c>
      <c r="B49" s="74" t="s">
        <v>200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204</v>
      </c>
      <c r="B50" s="74" t="s">
        <v>201</v>
      </c>
      <c r="C50" s="76">
        <v>88094.7</v>
      </c>
      <c r="D50" s="76">
        <v>0</v>
      </c>
      <c r="E50" s="76">
        <v>0</v>
      </c>
    </row>
    <row r="51" spans="1:5" ht="18.75">
      <c r="A51" s="68" t="s">
        <v>20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2023-08-23T05:55:06Z</cp:lastPrinted>
  <dcterms:created xsi:type="dcterms:W3CDTF">2015-11-12T13:52:25Z</dcterms:created>
  <dcterms:modified xsi:type="dcterms:W3CDTF">2023-10-17T08:44:13Z</dcterms:modified>
  <cp:category/>
  <cp:version/>
  <cp:contentType/>
  <cp:contentStatus/>
</cp:coreProperties>
</file>