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9" activeTab="16"/>
  </bookViews>
  <sheets>
    <sheet name="Прил.№1 нормативы" sheetId="1" state="hidden" r:id="rId1"/>
    <sheet name="Прил.№2 Доходы (табл.1) " sheetId="2" state="hidden" r:id="rId2"/>
    <sheet name="Прил.№2 Доходы (табл.1)" sheetId="3" state="hidden" r:id="rId3"/>
    <sheet name="Прил.№2 Доходы (табл.2)" sheetId="4" state="hidden" r:id="rId4"/>
    <sheet name="Прил.№3 админ.дох." sheetId="5" state="hidden" r:id="rId5"/>
    <sheet name="Прил.№2 Доходы (табл.1)1" sheetId="6" state="hidden" r:id="rId6"/>
    <sheet name="Прил.№2 Доходы (табл.2) (2)" sheetId="7" state="hidden" r:id="rId7"/>
    <sheet name="Прил.№4 ист.вн.фин." sheetId="8" state="hidden" r:id="rId8"/>
    <sheet name="Прил.№5 адм.ист.вн.фин." sheetId="9" state="hidden" r:id="rId9"/>
    <sheet name="Прил.№2 Доходы (табл.1)," sheetId="10" r:id="rId10"/>
    <sheet name="Прил.№4 ист.вн.фин. (2)" sheetId="11" r:id="rId11"/>
    <sheet name="Прил.6" sheetId="12" r:id="rId12"/>
    <sheet name="Прил.7" sheetId="13" state="hidden" r:id="rId13"/>
    <sheet name="Прил.8" sheetId="14" r:id="rId14"/>
    <sheet name="Прил.9 " sheetId="15" state="hidden" r:id="rId15"/>
    <sheet name="Прил.9" sheetId="16" state="hidden" r:id="rId16"/>
    <sheet name="Прил.10" sheetId="17" r:id="rId17"/>
    <sheet name="Прил.№11 внутр.заимст." sheetId="18" state="hidden" r:id="rId18"/>
    <sheet name="Прил.№12 муниц.гар. " sheetId="19" state="hidden" r:id="rId19"/>
    <sheet name="Лист1" sheetId="20" state="hidden" r:id="rId20"/>
  </sheets>
  <definedNames/>
  <calcPr fullCalcOnLoad="1"/>
</workbook>
</file>

<file path=xl/sharedStrings.xml><?xml version="1.0" encoding="utf-8"?>
<sst xmlns="http://schemas.openxmlformats.org/spreadsheetml/2006/main" count="1288" uniqueCount="487">
  <si>
    <t>1</t>
  </si>
  <si>
    <t>Таблица 2</t>
  </si>
  <si>
    <t>Сумма, руб.</t>
  </si>
  <si>
    <t>Название безвозмездных поступлений/КБК</t>
  </si>
  <si>
    <t xml:space="preserve">I. Межбюджетные трансферты, поступающие из областного бюджета </t>
  </si>
  <si>
    <t>2019 год</t>
  </si>
  <si>
    <t xml:space="preserve">Дотации </t>
  </si>
  <si>
    <t xml:space="preserve">Субвенции </t>
  </si>
  <si>
    <t xml:space="preserve">ИТОГО: </t>
  </si>
  <si>
    <t>Субсидии</t>
  </si>
  <si>
    <t>2. Межбюджетные трансферты, поступающие из бюджета Южского муниципального района</t>
  </si>
  <si>
    <t>2020 год</t>
  </si>
  <si>
    <t>Прочие доходы от оказания платных услуг (работ) получателями средств бюджетов сельских поселений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</si>
  <si>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</si>
  <si>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</si>
  <si>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</si>
  <si>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Таблица 1</t>
  </si>
  <si>
    <t>Код классификации доходов</t>
  </si>
  <si>
    <t xml:space="preserve"> бюджетов Российской Федерации</t>
  </si>
  <si>
    <t>Наименование доходов</t>
  </si>
  <si>
    <t xml:space="preserve">Сумма </t>
  </si>
  <si>
    <t>(руб.)</t>
  </si>
  <si>
    <t>НАЛОГИ НА ПРИБЫЛЬ, ДОХОДЫ</t>
  </si>
  <si>
    <t>Налог на доходы физических лиц</t>
  </si>
  <si>
    <t>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</si>
  <si>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</si>
  <si>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</si>
  <si>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</si>
  <si>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</si>
  <si>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</si>
  <si>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</si>
  <si>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</si>
  <si>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</si>
  <si>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</si>
  <si>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</si>
  <si>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Итого:</t>
  </si>
  <si>
    <t>№ п/п</t>
  </si>
  <si>
    <t>Цель гарантиро-вания</t>
  </si>
  <si>
    <t>Наимено-вание принципала</t>
  </si>
  <si>
    <t>Сумма гаранти-рования, руб.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</si>
  <si>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</si>
  <si>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</si>
  <si>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гарантий</t>
  </si>
  <si>
    <t>Вид долгового обязательства</t>
  </si>
  <si>
    <t>Сумма (руб.)</t>
  </si>
  <si>
    <t>Бюджетные кредиты от других бюджетов бюджетной системы Российской Федерации</t>
  </si>
  <si>
    <t>Привлечение, в том числе:</t>
  </si>
  <si>
    <t>Погашение, в том числе:</t>
  </si>
  <si>
    <t>Кредиты кредитных организаций</t>
  </si>
  <si>
    <t>Привлечение</t>
  </si>
  <si>
    <t>Погашение</t>
  </si>
  <si>
    <t>Управление Федеральной налоговой службы  по Ивановской области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</si>
  <si>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</si>
  <si>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</si>
  <si>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</si>
  <si>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Прочие субсидии бюджетам  сельских поселений</t>
  </si>
  <si>
    <t>Субвенции бюджетам сельских поселений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</si>
  <si>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</si>
  <si>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Дотации бюджетам сельских поселений на поддержку мер по обеспечению сбалансированности бюджетов</t>
  </si>
  <si>
    <t>Прочие доходы от компенсации затрат бюджетов сельских поселений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</si>
  <si>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</si>
  <si>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Наименование главного администратора доходов бюджета</t>
  </si>
  <si>
    <t xml:space="preserve">Код классификации доходов
 бюджетов Российской Федерации
</t>
  </si>
  <si>
    <t>ИТОГО</t>
  </si>
  <si>
    <r>
      <t xml:space="preserve">                        </t>
    </r>
    <r>
      <rPr>
        <b/>
        <sz val="11"/>
        <color indexed="8"/>
        <rFont val="Times New Roman"/>
        <family val="1"/>
      </rPr>
      <t>Коды классификации источников финансирования дефицита</t>
    </r>
  </si>
  <si>
    <t>Наименование кода группы, подгруппы, статьи, вида источника финансирования дефицита бюджета</t>
  </si>
  <si>
    <t>главного администратора</t>
  </si>
  <si>
    <t xml:space="preserve">группы, подгруппы, статьи, вида источника финансирования дефицита </t>
  </si>
  <si>
    <t>01 05 00 00 00 0000 000</t>
  </si>
  <si>
    <t>Изменение остатков средств на счетах по учету бюджетных средств</t>
  </si>
  <si>
    <t>01 05 00 00 00 0000 500</t>
  </si>
  <si>
    <t>01 05 02 00 00 0000 500</t>
  </si>
  <si>
    <t>01 05 02 01 00 0000 510</t>
  </si>
  <si>
    <t>01 05 02 01 10 0000 510</t>
  </si>
  <si>
    <t>01 05 02 01 10 0000 610</t>
  </si>
  <si>
    <t>Уменьшение  прочих остатков денежных средств бюджетов сельских поселений</t>
  </si>
  <si>
    <t>главного админист-ратора</t>
  </si>
  <si>
    <t>Увеличение   прочих остатков денежных средств бюджетов сельских поселений</t>
  </si>
  <si>
    <t xml:space="preserve">Наименование главных администраторов, групп, подгрупп, статей, видов источников финансирования 
дефицита бюджета
</t>
  </si>
  <si>
    <t>Наименование</t>
  </si>
  <si>
    <t>Целевая статья</t>
  </si>
  <si>
    <t>3</t>
  </si>
  <si>
    <t>4</t>
  </si>
  <si>
    <t>6</t>
  </si>
  <si>
    <t>Мероприятия по уличному освещению  (закупка товаров, работ и услуг для обеспечения государственных (муниципальных) нужд)</t>
  </si>
  <si>
    <t>200</t>
  </si>
  <si>
    <t>Прочие мероприятия в области благоустройства (закупка товаров, работ и услуг для обеспечения государственных (муниципальных) нужд)</t>
  </si>
  <si>
    <t>0130120140</t>
  </si>
  <si>
    <t>Основное мероприятие "Развитие культуры"</t>
  </si>
  <si>
    <t>100</t>
  </si>
  <si>
    <t>800</t>
  </si>
  <si>
    <t>Основное мероприятие "Обеспечение деятельности лиц, замещающих муниципальные должности"</t>
  </si>
  <si>
    <t>04 0 00 00000</t>
  </si>
  <si>
    <t>Обеспечение первичных мер пожарной безопасности (закупка товаров, работ  и услуг для обеспечения государственных (муниципальных)  нужд)</t>
  </si>
  <si>
    <t>06 0 00 00000</t>
  </si>
  <si>
    <t>Основное мероприятие "Поддержка малого и среднего предпринимательства"</t>
  </si>
  <si>
    <t>Поддержка малого и среднего предпринимательства (закупка товаров, работ и услуг для обеспечения государственных (муниципальных) нужд)</t>
  </si>
  <si>
    <t>0600120220</t>
  </si>
  <si>
    <t>08 0 00 00000</t>
  </si>
  <si>
    <t>30 9 00 00000</t>
  </si>
  <si>
    <t>3090020180</t>
  </si>
  <si>
    <t>3090051180</t>
  </si>
  <si>
    <t xml:space="preserve">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</si>
  <si>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3090010040</t>
  </si>
  <si>
    <t>Организация в границах поселения водоснабжения населения в рамках заключенных соглашений о передаче полномочий (Закупка товаров, работ и услуг для обеспечения государственных (муниципальных) нужд)</t>
  </si>
  <si>
    <t>3090010010</t>
  </si>
  <si>
    <t>3090080340</t>
  </si>
  <si>
    <t>300</t>
  </si>
  <si>
    <t>Всего</t>
  </si>
  <si>
    <t>Вид расходов</t>
  </si>
  <si>
    <t>Дотации бюджетам сельских поселений на выравнивание бюджетной обеспеченности</t>
  </si>
  <si>
    <t>07 0 00 00000</t>
  </si>
  <si>
    <t xml:space="preserve">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</si>
  <si>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</si>
  <si>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400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</si>
  <si>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</si>
  <si>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
(муниципальной) собственности)</t>
  </si>
  <si>
    <t>07</t>
  </si>
  <si>
    <t>00</t>
  </si>
  <si>
    <t>0000000000</t>
  </si>
  <si>
    <t>000</t>
  </si>
  <si>
    <t>01</t>
  </si>
  <si>
    <t>02</t>
  </si>
  <si>
    <t>04</t>
  </si>
  <si>
    <t>11</t>
  </si>
  <si>
    <t>13</t>
  </si>
  <si>
    <t>03</t>
  </si>
  <si>
    <t>10</t>
  </si>
  <si>
    <t>12</t>
  </si>
  <si>
    <t>05</t>
  </si>
  <si>
    <t>08</t>
  </si>
  <si>
    <t>Код главного распоря-дителя</t>
  </si>
  <si>
    <t>Под-раз-дел</t>
  </si>
  <si>
    <t>Вид рас-хо-дов</t>
  </si>
  <si>
    <t>Сумма                             (руб.)</t>
  </si>
  <si>
    <t>Раз-дел</t>
  </si>
  <si>
    <t>Раздел, подраздел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</si>
  <si>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</si>
  <si>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</si>
  <si>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</si>
  <si>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</si>
  <si>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</si>
  <si>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</si>
  <si>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</si>
  <si>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</si>
  <si>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</si>
  <si>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</si>
  <si>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</si>
  <si>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</si>
  <si>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</si>
  <si>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</si>
  <si>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</si>
  <si>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</si>
  <si>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</si>
  <si>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</si>
  <si>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</si>
  <si>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</si>
  <si>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</si>
  <si>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</si>
  <si>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</si>
  <si>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</si>
  <si>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</si>
  <si>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</si>
  <si>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</si>
  <si>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</si>
  <si>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0800</t>
  </si>
  <si>
    <t>КУЛЬТУРА, КИНЕМАТОГРАФИЯ</t>
  </si>
  <si>
    <t>0801</t>
  </si>
  <si>
    <t>Культура</t>
  </si>
  <si>
    <t>СОЦИАЛЬНАЯ ПОЛИТИКА</t>
  </si>
  <si>
    <t>Пенсионное обеспечение</t>
  </si>
  <si>
    <t>ВСЕГО:</t>
  </si>
  <si>
    <t>1000</t>
  </si>
  <si>
    <t>1001</t>
  </si>
  <si>
    <t>0707</t>
  </si>
  <si>
    <t>0700120300</t>
  </si>
  <si>
    <t>Молодежная политика и оздоровление детей</t>
  </si>
  <si>
    <t xml:space="preserve">Доходы бюджета Мугреево-Никольского сельского поселения по кодам
классификации доходов бюджетов на 2018 год и на плановый период 2019 и 2020 годов. 
</t>
  </si>
  <si>
    <t>Администрация Мугреево-Никольского сельского поселения Южского муниципального района</t>
  </si>
  <si>
    <t>0810120010</t>
  </si>
  <si>
    <t>0910100100</t>
  </si>
  <si>
    <t>Обеспечение деятельности подведомственных муниципальных учреждений культуры  Мгреево-Никольского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</si>
  <si>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подведомственных муниципальных учреждений культуры  Мугреево-Никольского сельского поселения (Закупка товаров, работ и услуг для обеспечения государственных (муниципальных) нужд)</t>
  </si>
  <si>
    <t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</si>
  <si>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Администрация Мугреево-Никольского сельского  поселения</t>
  </si>
  <si>
    <t>805</t>
  </si>
  <si>
    <t>Обеспечение деятельности главы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</si>
  <si>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0110100030</t>
  </si>
  <si>
    <t>Обеспечение деятельности Администрации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</si>
  <si>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0110100020</t>
  </si>
  <si>
    <t>Обеспечение деятельности Администрации Мугреево-Никольского сельского поселения (закупка товаров, работ и услуг для обеспечения государственных (муниципальных) нужд)</t>
  </si>
  <si>
    <t>Резервный фонд администрации Мугреево-Никольского сельского поселения (Иные бюджетные ассигнования)</t>
  </si>
  <si>
    <t>Размещение официальной информации органов местного самоупаравления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 (Закупка товаров, работ и услуг для обеспечения государственных (муниципальных) нужд)</t>
  </si>
  <si>
    <t>0410120010</t>
  </si>
  <si>
    <t>Развитие системы патриотического воспитания молодежи Мугреево-Никольского сельского поселения (Закупка товаров, работ и услуг для обеспечения государственных (муниципальных) нужд)</t>
  </si>
  <si>
    <t>Обеспечение деятельности подведомственных муниципальных учреждений культуры 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</si>
  <si>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3090070010</t>
  </si>
  <si>
    <t>Основное мероприятие "Обеспечение деятельности исполнительно-распорядительных органов местного самоуправления Мугреево-Никольского сельского поселения"</t>
  </si>
  <si>
    <t>Муниципальная программа Мугреево-Никольского сельского поселения "Развитие малого и среднего предпринимательства на территории Мугреево-Никольского сельского поселения"</t>
  </si>
  <si>
    <t>Основное мероприятие "Развитие системы патриотического воспитания молодежи Мугреево-Никольского сельского поселения"</t>
  </si>
  <si>
    <t xml:space="preserve">Непрограммные направления деятельности исполнительно-распорядительных органов местного самоуправления Мугреево-Никольского сельского поселения
</t>
  </si>
  <si>
    <t>0910100101</t>
  </si>
  <si>
    <t>Мероприятия по пожарной безопасности, защите населения и территории Мугреево-Никольского сельского поселения (Закупка товаров, работ и услуг для обеспечения государственных (муниципальных) нужд)</t>
  </si>
  <si>
    <t>Ведомственная структура расходов бюджета Мугреево-Никольского сельского поселения на плановый период 2019 и 2020 годов</t>
  </si>
  <si>
    <t>Сумма         2019 год                    (руб.)</t>
  </si>
  <si>
    <t>Обеспечение деятельности Администрации Мугреево-Никольскогосельского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</si>
  <si>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энергетического обследования зданий учреждений администрации (Закупка товаров, работ и услуг для обеспечения государственных (муниципальных) нужд)</t>
  </si>
  <si>
    <t>Обеспечение деятельности Администрации Мугреево-Никольского сельского поселения (уплата налогов, сборов и  иных платежей</t>
  </si>
  <si>
    <t>000 106 0000000 0000 000</t>
  </si>
  <si>
    <t xml:space="preserve">  НАЛОГОВЫЕ И НЕНАЛОГОВЫЕ ДОХОДЫ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</si>
  <si>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</si>
  <si>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000 1000000000 0000 000</t>
  </si>
  <si>
    <t xml:space="preserve"> 000 1010000000 0000 000</t>
  </si>
  <si>
    <t xml:space="preserve"> 000 1010200001 0000 110</t>
  </si>
  <si>
    <t>182 1010201001 0000    110</t>
  </si>
  <si>
    <t xml:space="preserve"> 000 1060103010 0000 110</t>
  </si>
  <si>
    <t xml:space="preserve"> 000 1060100000 0000 110</t>
  </si>
  <si>
    <t xml:space="preserve">  Земельный налог с организаций</t>
  </si>
  <si>
    <t xml:space="preserve"> 000 1060603000 0000 110</t>
  </si>
  <si>
    <t xml:space="preserve"> 000 1060600000 0000 110</t>
  </si>
  <si>
    <t xml:space="preserve"> 000 1060604000 0000 110</t>
  </si>
  <si>
    <t xml:space="preserve">  Земельный налог с физических лиц</t>
  </si>
  <si>
    <t>182 1060604310 0000   110</t>
  </si>
  <si>
    <t>182 1060603310 0000      000</t>
  </si>
  <si>
    <t xml:space="preserve"> 000 2000000000 0000 000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</si>
  <si>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</si>
  <si>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</si>
  <si>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</si>
  <si>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000 2021000000 0000 151</t>
  </si>
  <si>
    <t xml:space="preserve"> 000 2021500100 0000 151</t>
  </si>
  <si>
    <t xml:space="preserve"> 000 2021500110 0000 151</t>
  </si>
  <si>
    <t xml:space="preserve"> 000 2022000000 0000 151</t>
  </si>
  <si>
    <t xml:space="preserve"> 000 2022999900 0000 151</t>
  </si>
  <si>
    <t xml:space="preserve"> 000 2022999910 0000 151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</si>
  <si>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</si>
  <si>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</si>
  <si>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сельских поселений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</si>
  <si>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</si>
  <si>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</si>
  <si>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</si>
  <si>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</si>
  <si>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000 2023511810 0000 151</t>
  </si>
  <si>
    <t xml:space="preserve"> 000 2023000000 0000 151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</si>
  <si>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</si>
  <si>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</si>
  <si>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</si>
  <si>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000 2023512010 0000 151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</si>
  <si>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</si>
  <si>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</si>
  <si>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</si>
  <si>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000 2024000000 0000 151</t>
  </si>
  <si>
    <t xml:space="preserve"> 000 2024001400 0000 151</t>
  </si>
  <si>
    <t xml:space="preserve"> 000 2024001410 0000 151</t>
  </si>
  <si>
    <t>Сумма   2020 год (руб.)</t>
  </si>
  <si>
    <t>Вид расхо-дов</t>
  </si>
  <si>
    <t>Код классификации доходов бюджетов Российской Федерации</t>
  </si>
  <si>
    <t>Наименование дохода</t>
  </si>
  <si>
    <t>000 1 13 01995 10 0000 130</t>
  </si>
  <si>
    <t>000 1 13 02995 10 0000130</t>
  </si>
  <si>
    <t>000 1 15 02050 10 0000 140</t>
  </si>
  <si>
    <t>000 1 17 01050 10 0000 180</t>
  </si>
  <si>
    <t>000 1 17 05050 10 0000 180</t>
  </si>
  <si>
    <t>000 2023508210 0000 151</t>
  </si>
  <si>
    <t>Основное мероприятие "Создание комфортных условий для проживания и отдыха населения Мугреево-Никольского сельского поселения"</t>
  </si>
  <si>
    <t>Обеспечение деятельности Администрации Мугреево-Никольского сельского поселения (Иные бюджетные ассигнования)</t>
  </si>
  <si>
    <t>04 1 01 00000</t>
  </si>
  <si>
    <t>Обеспечение деятельности подведомственных муниципальных учреждений культуры  Мугреево-Никольского сельского поселения (Иные бюджетные ассигнования)</t>
  </si>
  <si>
    <t>Сумма 2020 год</t>
  </si>
  <si>
    <t>условно утвержденные</t>
  </si>
  <si>
    <t>0105</t>
  </si>
  <si>
    <t>Судебная система</t>
  </si>
  <si>
    <t xml:space="preserve">  Приложение № 2
  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района Ивановской области на 2018 год                                                                       и на плановый период 2019 и 2020 годов»
(в редакции решения Совета Мугреево-Никольского сельского поселения 
от 15.02.2018г. №7, от 16.03.2018 г. № 9, от 06.04.2018г. №16)
</t>
  </si>
  <si>
    <t xml:space="preserve">  Приложение №9
  к решению Совета Мугреево-Никольского
 сельского поселения «О бюджете Мугреево-Никольского
сельского поселения Южского муниципального                         района Ивановской области на 2018 год                                                         и на плановый период 2019 и 2020 годов»
(в редакции решения Совета Мугреево-Никольского сельского поселения 
от 15.02.2018г. №7, от 16.03.2018 г. № 9, от 06.04.2018г. №16)</t>
  </si>
  <si>
    <t>000 2021500200 0000 151</t>
  </si>
  <si>
    <t>000 2021500210 0000 151</t>
  </si>
  <si>
    <t xml:space="preserve">  Дотации бюджетам на поддержку мер по обеспечению сбалансированности бюджетов</t>
  </si>
  <si>
    <t xml:space="preserve">  Дотации бюджетам сельских поселений на поддержку мер по обеспечению сбалансированности бюджетов</t>
  </si>
  <si>
    <t>01 0 00 00000</t>
  </si>
  <si>
    <t>Подпрограмма "Обеспечение деятельности администрации Мугреево-Никольского сельского поселения и развитие муниципальной службы в Мугреево-Никольском сельском поселении"</t>
  </si>
  <si>
    <t>01 1 00 00000</t>
  </si>
  <si>
    <t>01 1 01 00020</t>
  </si>
  <si>
    <t>01 2 00 00000</t>
  </si>
  <si>
    <t>Основное мероприятие "Создание благоприятных условий для работы органов местного самоуправления Мугреево-никольского сельского поселения"</t>
  </si>
  <si>
    <t>04 1 01 20010</t>
  </si>
  <si>
    <t>07 0 01 20300</t>
  </si>
  <si>
    <t>Подпрограмма "Благоустройство территории Мугреево-Никольского сельского поселения"</t>
  </si>
  <si>
    <t>08 1 00 00000</t>
  </si>
  <si>
    <t>08 1 01 20010</t>
  </si>
  <si>
    <t>09 1 01 00000</t>
  </si>
  <si>
    <t>09 1 01 00100</t>
  </si>
  <si>
    <t>30 9 00 20180</t>
  </si>
  <si>
    <t>30 9 00 51180</t>
  </si>
  <si>
    <t>30 9 00 10010</t>
  </si>
  <si>
    <t>30 9 00 51200</t>
  </si>
  <si>
    <t>09 0 00 00000</t>
  </si>
  <si>
    <t>000 1010201001 0000 110</t>
  </si>
  <si>
    <t>182 1010201001 0000 110</t>
  </si>
  <si>
    <t>182 1060103010 0000 110</t>
  </si>
  <si>
    <t>000 1060603310 0000 110</t>
  </si>
  <si>
    <t>182 1060603310 0000 110</t>
  </si>
  <si>
    <t>000 1060604310 0000 110</t>
  </si>
  <si>
    <t>182 1060604310 0000 110</t>
  </si>
  <si>
    <t>Иные межбюджетные трансферты</t>
  </si>
  <si>
    <t>182 1 01 02010 01 0000 110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</si>
  <si>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                                             </t>
    </r>
    <r>
      <rPr>
        <i/>
        <sz val="12"/>
        <rFont val="Times New Roman"/>
        <family val="1"/>
      </rPr>
      <t xml:space="preserve"> </t>
    </r>
  </si>
  <si>
    <t>182 1 06 01030 10 0000 110</t>
  </si>
  <si>
    <t>182 1 06 06033 10 0000 110</t>
  </si>
  <si>
    <t>182 1 06 06043 10 0000 110</t>
  </si>
  <si>
    <t>805 1 17 01050 10 0000 180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</si>
  <si>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</si>
  <si>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ВСЕГО</t>
  </si>
  <si>
    <t>0310</t>
  </si>
  <si>
    <t>Обеспечение пожарной безопасности</t>
  </si>
  <si>
    <t xml:space="preserve">Доходы бюджета Мугреево-Никольского сельского поселения по кодам
классификации доходов бюджетов на 2019 год и на плановый период 2020 и 2021 годов. 
</t>
  </si>
  <si>
    <t>Безвозмездные поступления в бюджет Мугреево-Никольского сельского поселения в 2019 году и плановом периоде 2020 и 2021 годов</t>
  </si>
  <si>
    <t>2021 год</t>
  </si>
  <si>
    <t xml:space="preserve">Перечень главных администраторов доходов бюджета Мугреево-Никольского сельского поселения, закрепляемые за ними виды (подвиды) доходов бюджета Мугреево-Никольского сельского поселения  на 2019 год и на плановый период 2020 и 2021 годов 
</t>
  </si>
  <si>
    <t>000 2 08 00000 00 0000 000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</si>
  <si>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</si>
  <si>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 xml:space="preserve">Источники внутреннего финансирования дефицита бюджета Мугреево-Никольского сельского поселения на 2019 год и на плановый период 2020 и 2021 годов
</t>
  </si>
  <si>
    <r>
      <t xml:space="preserve">Источники внутреннего финансирования дефицитов бюджетов </t>
    </r>
    <r>
      <rPr>
        <b/>
        <sz val="12"/>
        <color indexed="8"/>
        <rFont val="Times New Roman"/>
        <family val="1"/>
      </rPr>
      <t xml:space="preserve"> </t>
    </r>
  </si>
  <si>
    <t>01 00 00 00 00 0000 000</t>
  </si>
  <si>
    <t>Увеличение прочих остатков денежных средств  бюджетов</t>
  </si>
  <si>
    <t xml:space="preserve">Уменьшение прочих остатков денежных средств бюджетов  </t>
  </si>
  <si>
    <r>
      <t>Увеличение остатков средств бюджетов</t>
    </r>
    <r>
      <rPr>
        <sz val="12"/>
        <color indexed="8"/>
        <rFont val="Times New Roman"/>
        <family val="1"/>
      </rPr>
      <t xml:space="preserve">                 </t>
    </r>
  </si>
  <si>
    <r>
      <t xml:space="preserve">Увеличение прочих остатков средств бюджетов </t>
    </r>
    <r>
      <rPr>
        <i/>
        <sz val="12"/>
        <color indexed="8"/>
        <rFont val="Times New Roman"/>
        <family val="1"/>
      </rPr>
      <t xml:space="preserve">                           </t>
    </r>
  </si>
  <si>
    <r>
      <t>Увеличение прочих остатков денежных средств бюджетов сельских поселений</t>
    </r>
    <r>
      <rPr>
        <sz val="12"/>
        <color indexed="8"/>
        <rFont val="Times New Roman"/>
        <family val="1"/>
      </rPr>
      <t xml:space="preserve">                                </t>
    </r>
  </si>
  <si>
    <r>
      <t xml:space="preserve">Уменьшение остатков средств бюджетов </t>
    </r>
    <r>
      <rPr>
        <i/>
        <sz val="12"/>
        <color indexed="56"/>
        <rFont val="Times New Roman"/>
        <family val="1"/>
      </rPr>
      <t xml:space="preserve">                       </t>
    </r>
  </si>
  <si>
    <r>
      <t xml:space="preserve">Уменьшение прочих остатков средств бюджетов </t>
    </r>
    <r>
      <rPr>
        <i/>
        <sz val="12"/>
        <color indexed="56"/>
        <rFont val="Times New Roman"/>
        <family val="1"/>
      </rPr>
      <t xml:space="preserve">        </t>
    </r>
    <r>
      <rPr>
        <sz val="12"/>
        <color indexed="8"/>
        <rFont val="Times New Roman"/>
        <family val="1"/>
      </rPr>
      <t xml:space="preserve">                         </t>
    </r>
  </si>
  <si>
    <r>
      <t xml:space="preserve">Уменьшение прочих остатков денежных средств бюджетов сельских поселений </t>
    </r>
    <r>
      <rPr>
        <sz val="12"/>
        <color indexed="8"/>
        <rFont val="Times New Roman"/>
        <family val="1"/>
      </rPr>
      <t xml:space="preserve">     </t>
    </r>
  </si>
  <si>
    <t xml:space="preserve"> 01 05 02 01 10 0000 610</t>
  </si>
  <si>
    <t xml:space="preserve"> 01 05 02 01 00 0000 610</t>
  </si>
  <si>
    <t xml:space="preserve"> 01 05 02 00 00 0000 600</t>
  </si>
  <si>
    <t xml:space="preserve"> 01 05 00 00 00 0000 600</t>
  </si>
  <si>
    <t xml:space="preserve">Перечень главных администраторов 
источников внутреннего финансирования дефицита бюджета               Мугреево-Никольского сельского поселения
 на 2019 год и на плановый период 2020 и 2021 годов 
</t>
  </si>
  <si>
    <t>Распределение бюджетных ассигнований бюджета Мугреево-Никольского сельского поселения по целевым статьям (муниципальным программам и непрограммным направлениям деятельности), группам  видов расходов  классификации расходов бюджетов на 2019 год.</t>
  </si>
  <si>
    <t>Сумма         2019 год</t>
  </si>
  <si>
    <t>Муниципальная программа Мугреево-Никольского сельского поселения "Развитие  местного самоуправления в Мугреево-Никольском сельском поселении на 2019-2021г.г."</t>
  </si>
  <si>
    <t>Подпрограмма "Укрепление материально-технической базы органов местного самоуправления Мугреево-Никольского сельского поселения"</t>
  </si>
  <si>
    <t>01 2 01 00000</t>
  </si>
  <si>
    <t>01 2 01 20160</t>
  </si>
  <si>
    <t>01 1 02 00000</t>
  </si>
  <si>
    <t>Основное мероприятие "Обеспечение доступа к информации о деятельности органов местного самоуправления Мугреево-Никольского сельского поселения"</t>
  </si>
  <si>
    <t>Проведение косметического ремонта помещений и фасадов зданий, закрепленных за органами местного самоуправления (Закупка товаров, работ и услуг для обеспечения государственных (муниципальных) нужд)</t>
  </si>
  <si>
    <t>Приобретение и обновление программного обеспечения (закупка товаров, работ и услуг для обеспечения государственных (муниципальных) нужд)</t>
  </si>
  <si>
    <t>01 2  01 20170</t>
  </si>
  <si>
    <t>09 1 01 S0340</t>
  </si>
  <si>
    <t>09 1 01 80340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</si>
  <si>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</si>
  <si>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</si>
  <si>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Содержание имущества казны ((Закупка товаров, работ и услуг для обеспечения государственных (муниципальных) нужд)</t>
  </si>
  <si>
    <t>30 9 00 20060</t>
  </si>
  <si>
    <t>Подпрограмма "Обеспечение безопасности населения и территории Мугреево-Никольского сельского поселения"</t>
  </si>
  <si>
    <t>Основное мероприятие "Создание безопасных условий проживания населения на территории Мугреево-Никольского сельского поселения"</t>
  </si>
  <si>
    <t>Подпрограмма "Создание условий для развития малого и среднего предпринимательства"</t>
  </si>
  <si>
    <t>04 1 00 00000</t>
  </si>
  <si>
    <t>06 1 00 00000</t>
  </si>
  <si>
    <t>06 1 01 00000</t>
  </si>
  <si>
    <t>06 1 01 20220</t>
  </si>
  <si>
    <t>07 1 00 00000</t>
  </si>
  <si>
    <t>07 1 01 00000</t>
  </si>
  <si>
    <t>07 1 01 20300</t>
  </si>
  <si>
    <t>Подпрограмма "Патриотическое воспитание молодежи Мугреево-Никольского сельского поселения"</t>
  </si>
  <si>
    <t>Подпрограмма "Организация культурного досуга населения"</t>
  </si>
  <si>
    <t>09 1 00 00000</t>
  </si>
  <si>
    <t xml:space="preserve">Программа муниципальных гарантий Мугреево-Никольского сельского поселения в валюте Российской Федерации на 2019 год и плановый период 2020 и 2021 годов </t>
  </si>
  <si>
    <t xml:space="preserve">1.1.Перечень подлежащих предоставлению муниципальных гарантий Мугреево-Никольского сельского поселения
в 2019-2021 годах
</t>
  </si>
  <si>
    <t>Распределение бюджетных ассигнований  бюджета Мугреево-Никольского сельского поселения по разделам и подразделам классификации расходов бюджетов на 2019 год и на плановый период 2020 и 2021 годов</t>
  </si>
  <si>
    <t>Ведомственная структура расходов бюджета Мугреево-Никольского сельского поселения на плановый период 2020 и 2021 годов</t>
  </si>
  <si>
    <t>Сумма         2020 год                    (руб.)</t>
  </si>
  <si>
    <t>Сумма    2021 год (руб.)</t>
  </si>
  <si>
    <t>Ведомственная структура расходов бюджета Мугреево-Никольского сельского поселения на 2019 год.</t>
  </si>
  <si>
    <t>Сумма 2021 год</t>
  </si>
  <si>
    <t>Распределение бюджетных ассигнований бюджета Мугреево-Никольского  сельского поселения по целевым статьям (муниципальным программам и непрограммным направлениям деятельности), группам  видов расходов  классификации расходов бюджетов на 2020-2021г.г.</t>
  </si>
  <si>
    <t>01 1 01 00000</t>
  </si>
  <si>
    <t>01 1 02 00030</t>
  </si>
  <si>
    <t>01 1 03 00000</t>
  </si>
  <si>
    <t xml:space="preserve">01 1 03 20260 </t>
  </si>
  <si>
    <t>08 1 01 00000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</si>
  <si>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(Закупка товаров, работ и услуг для обеспечения государственных (муниципальных) нужд)</t>
  </si>
  <si>
    <t>Озеленение (закупка товаров, работ и услуг для обеспечения государственных (муниципальных) нужд)</t>
  </si>
  <si>
    <t>08 1 01 20020</t>
  </si>
  <si>
    <t>Муниципальная программа "Военно-патриотическое воспитание несовершеннолетних и молодежи Мугреево-Никольского сельского поселения на 2019-2021 годы"</t>
  </si>
  <si>
    <t>Муниципальная программа Мугреево-Никольского сельского поселения "Обеспечение пожарной безопасности Мугреево-Никольского  сельского поселения Южского муниципального района на 2019-2021г.г."</t>
  </si>
  <si>
    <t>Муниципальная программа Мугреево-Никольскогоо сельского поселения "Благоустройство Мугреево-Никольского сельского поселения  на 2019-2021г.г."</t>
  </si>
  <si>
    <t>Муниципальная программа Мугреево-Никольского сельского поселения "Развитие культуры в Мугреево-Никольском сельском поселении на 2019-2021гг"</t>
  </si>
  <si>
    <t>01 1 03 20260</t>
  </si>
  <si>
    <t>01 2 01 20170</t>
  </si>
  <si>
    <t>30 9 00 60010</t>
  </si>
  <si>
    <t>805 2 02 15001 10 0000 150</t>
  </si>
  <si>
    <t>805 2 02 15002 10 0000150</t>
  </si>
  <si>
    <t>805 2 02 29999 10 0000150</t>
  </si>
  <si>
    <t>805 2 02 35118 10 0000150</t>
  </si>
  <si>
    <t>805 2 02 35120 10 0000150</t>
  </si>
  <si>
    <t>805 2 02 40014 10 0000150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</si>
  <si>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</si>
  <si>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Земельный налог с физических лиц, обладающих земельным участком, расположенным в границах сельских поселений</t>
  </si>
  <si>
    <t xml:space="preserve"> Дотации бюджетам сельских поселений на выравнивание бюджетной обеспеченности</t>
  </si>
  <si>
    <t xml:space="preserve"> 000 2021000000 0000 150</t>
  </si>
  <si>
    <t xml:space="preserve"> 000 2021500100 0000 150</t>
  </si>
  <si>
    <t xml:space="preserve"> 000 2021500110 0000 150</t>
  </si>
  <si>
    <t>805 2021500110 0000 150</t>
  </si>
  <si>
    <t xml:space="preserve"> 000 2021500200 0000 150</t>
  </si>
  <si>
    <t xml:space="preserve"> 000 2021500210 0000 150</t>
  </si>
  <si>
    <t xml:space="preserve"> 805 2021500210 0000 150</t>
  </si>
  <si>
    <t xml:space="preserve"> 000 2022000000 0000 150</t>
  </si>
  <si>
    <t xml:space="preserve"> 000 2022999900 0000 150</t>
  </si>
  <si>
    <t xml:space="preserve"> 000 2022999910 0000 150</t>
  </si>
  <si>
    <t xml:space="preserve"> 805 2022999910 0000 150</t>
  </si>
  <si>
    <t xml:space="preserve"> 000 2023000000 0000 150</t>
  </si>
  <si>
    <t xml:space="preserve"> 000 2023511800 0000 150</t>
  </si>
  <si>
    <t xml:space="preserve"> 000 2023511810 0000 150</t>
  </si>
  <si>
    <t xml:space="preserve"> 805 2023511810 0000 150</t>
  </si>
  <si>
    <t xml:space="preserve"> 000 2023512000 0000 150</t>
  </si>
  <si>
    <t xml:space="preserve"> 000 2023512010 0000 150</t>
  </si>
  <si>
    <t xml:space="preserve"> 805 2023512010 0000 150</t>
  </si>
  <si>
    <t xml:space="preserve"> 000 2024000000 0000 150</t>
  </si>
  <si>
    <t xml:space="preserve"> 000 2024001400 0000 150</t>
  </si>
  <si>
    <t xml:space="preserve"> 000 2024001410 0000 150</t>
  </si>
  <si>
    <t xml:space="preserve"> 805 2024001410 0000 150</t>
  </si>
  <si>
    <t>000 2 08 05000 10 0000 150</t>
  </si>
  <si>
    <t>805 2 08 05000 10 0000 150</t>
  </si>
  <si>
    <t>Дотация бюджетам сельских поселений на выравнивание бюджетной обеспеченности /            805 2 02 15001 10 0000 150</t>
  </si>
  <si>
    <t>Дотации бюджетам сельских поселений на поддержку мер по обеспечению сбалансированности бюджетов/                                                                                                            805 2021500210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</si>
  <si>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/                                                                    805 2 02 35118 10 0000 150 </t>
  </si>
  <si>
    <t xml:space="preserve">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/                                                                                                805 2023512010 0000 150                                                         </t>
  </si>
  <si>
    <t>Прочие субсидии бюджетам сельских поселений /                                                                            805 2 02 29999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</si>
  <si>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/                                                                    805 2024001410 0000 150</t>
  </si>
  <si>
    <t>805 2 08 05000 10 0000150</t>
  </si>
  <si>
    <t>30 9 00 10050</t>
  </si>
  <si>
    <t>Исполнение передаваемых полномочий по решению вопросов местного значения, предусмотренных пунктами 4, 6, 22, 26, 31, 33.1, 33.2, 38 части 1 статьи 14 Федерального закона от 06.10.2003 №131-ФЗ "Об общих принципах организации местного самоуправления в Российской Федерации" (Закупка товаров, работ и услуг для обеспечения государственных (муниципальных) нужд)</t>
  </si>
  <si>
    <t xml:space="preserve">1.2.Общий объем бюджетных ассигнований, предусмотренных на исполнение муниципальных гарантий Мугреево-Никольского сельского поселения по возможным гарантийным случаям, в 2019 году и плановом периоде 2020 и 2021 годов
</t>
  </si>
  <si>
    <t>Муниципальные гарантии Мугреево-Никольского сельского поселения</t>
  </si>
  <si>
    <t>Бюджетные ассигнования, руб.</t>
  </si>
  <si>
    <t>Финансовое обеспечение</t>
  </si>
  <si>
    <t xml:space="preserve">Программа муниципальных внутренних заимствований
Мугреево-Никольского сельского поселения
на 2019 год и на плановый
 период 2020 и 2021 годов    
</t>
  </si>
  <si>
    <t>Содержание имущества казны (Закупка товаров, работ и услуг для обеспечения государственных (муниципальных) нужд)</t>
  </si>
  <si>
    <t xml:space="preserve">группы, подгруппы, статьи, вида источника финансирования дефицита бюджета
</t>
  </si>
  <si>
    <t>Коды классификации источников финансирования дефицита бюджета</t>
  </si>
  <si>
    <t>Администрация Мугреево-Никольского сельского  поселения Южского муниципального района</t>
  </si>
  <si>
    <t xml:space="preserve"> - на пополнение остатков средств на счете бюджета Мугреево-Никольского сельского поселения</t>
  </si>
  <si>
    <t>- на пополнение остатков средств на счете бюджета Мугреево-Никольского сельского поселения</t>
  </si>
  <si>
    <t>- для частичного покрытия дефицита бюджета Мугреево-Никольского сельского поселения</t>
  </si>
  <si>
    <t>Муниципальная программа Мугреево-Никольского сельского поселения "Благоустройство Мугреево-Никольского сельского поселения  на 2019-2021г.г."</t>
  </si>
  <si>
    <t xml:space="preserve">Нормативы распределения доходов в бюджет Мугреево-Никольского сельского поселения на 2019 год и на плановый период 2020 и 2021 годов 
</t>
  </si>
  <si>
    <t xml:space="preserve">% отчислений в бюджет сельского поселения </t>
  </si>
  <si>
    <t>805 1 11 05035 10 0000 120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</si>
  <si>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</t>
  </si>
  <si>
    <t>805 1 13 01995 10 0000 130</t>
  </si>
  <si>
    <t>805 1 13 02995 10 0000 130</t>
  </si>
  <si>
    <t>805 1 17 05050 10 0000 180</t>
  </si>
  <si>
    <t xml:space="preserve">  Приложение № 1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2019 год и на плановый период 2020 и 2021 годов» от 21.12.2018г. №38</t>
  </si>
  <si>
    <t>Приложение № 2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2019 год и на плановый период 2020 и 2021 годов» от 21.12.2018г. №38</t>
  </si>
  <si>
    <t xml:space="preserve">  Приложение № 3
  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     района Ивановской области на 2019 год                                                                                   и на плановый период 2020 и 2021 годов»
  от 21.12.2018г. №38
</t>
  </si>
  <si>
    <t xml:space="preserve">  Приложение № 4
  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     района Ивановской области на 2019 год                                                                                   и на плановый период 2020 и 2021 годов»
  от 21.12.2018г. №38
</t>
  </si>
  <si>
    <t xml:space="preserve">  Приложение № 5
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     района Ивановской области на 2019 год                                                                                   и на плановый период 2020 и 2021 годов»
от 21.12.2018г. №38
</t>
  </si>
  <si>
    <t xml:space="preserve">  Приложение № 6
  к решению Совета Мугреево-Никольского
 сельского поселения «О бюджете Мугреево-Никольского
сельского поселения Южского муниципального района Ивановской области на 2019 год и на плановый период 2020 и 2021 годов» от 21.12.2018г. №38</t>
  </si>
  <si>
    <t xml:space="preserve">  Приложение № 7
  к решению Совета Мугреево-Никольского
 сельского поселения «О бюджете Мугреево-Никольского
сельского поселения Южского муниципального района Ивановской области на 2019 год                                                         и на плановый период 2020 и 2021 годов»
от 21.12.2018г. №38</t>
  </si>
  <si>
    <t xml:space="preserve">  Приложение № 8
  к решению Совета Мугреево-Никольского сельского поселения «О бюджете Мугреево-Никольскогосельского поселения Южского муниципального района Ивановской области на 2019 год                                                         и на плановый период 2020 и 2021 годов»  от 21.12.2018г. №38</t>
  </si>
  <si>
    <t xml:space="preserve">   Приложение №9
  к решению Совета Мугреево-Никольского
 сельского поселения «О бюджете Мугреево-Никольского
сельского поселения Южского муниципального                         района Ивановской области на 2019 год                                                         и на плановый период 2020 и 2021 годов»
от 21.12.2018г. №38</t>
  </si>
  <si>
    <t xml:space="preserve"> Приложение № 10
  к решению Совета Мугреево-Никольского
 сельского поселения
 «О бюджете Мугреево-Никольского сельского поселения  Южского муниципального района  Ивановской области
    на 2019 год и на плановый 
период 2020 и 2021 годов»
  от 21.12.2018г. №38
</t>
  </si>
  <si>
    <t xml:space="preserve">  Приложение № 11
 к решению Совета Мугреево-Никольского
 сельского поселения
 «О бюджете Мугреево-Никольского сельского поселения  Южского муниципального района  Ивановской области
    на 2019 год и на плановый 
период 2020 и 2021 годов»
 от 21.12.2018г. №38
</t>
  </si>
  <si>
    <t xml:space="preserve">  Приложение № 12
 к решению Совета Мугреево-Никольского
 сельского поселения
 «О бюджете Мугреево-Никольского сельского поселения  Южского муниципального района  Ивановской области
    на 2019год и на плановый 
период 2020 и 2021 годов»
  от 21.12.2018г. №38</t>
  </si>
  <si>
    <t>30 9 00 00290</t>
  </si>
  <si>
    <t>540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</si>
  <si>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</t>
  </si>
  <si>
    <t>0106</t>
  </si>
  <si>
    <t>Обеспечение деятельности финансовых, налоговых и таможенных органов и
органов финансового (финансово-бюджетного) надзора</t>
  </si>
  <si>
    <t>06</t>
  </si>
  <si>
    <t>Приложение №1                                                                                 к решению Совета Мугреево-Никольского сельского поселения от 21 декабря 2018г. № 38 "О бюджете Мугреево-Никольского  сельского  поселения  Южского муниципального района Ивановской области на 2019 год и на плановый период 2020 и 2021 годов" от 28.06.2019 г. №13</t>
  </si>
  <si>
    <t>Приложение №2                                                                    к решению Совета Мугреево-Никольского сельского поселения от 21 декабря 2018г. № 38 "О бюджете Мугреево-Никольского  сельского  поселения  Южского муниципального района Ивановской области на 2019 год и на плановый период 2020 и 2021 годов" от 28.06.2019 г. №13</t>
  </si>
  <si>
    <t xml:space="preserve">  НАЛОГИ НА СОВОКУПНЫЙ ДОХОД</t>
  </si>
  <si>
    <t>Единый сельскохозяйственный налог</t>
  </si>
  <si>
    <t xml:space="preserve"> 000 1050000000 0000 000</t>
  </si>
  <si>
    <t xml:space="preserve"> 000 1050300001 0000 110</t>
  </si>
  <si>
    <t xml:space="preserve"> 000 1050301001 0000 110</t>
  </si>
  <si>
    <t xml:space="preserve"> 182 1050301001 0000 110</t>
  </si>
  <si>
    <t>Пособия, компенсации и иные социальные выплаты гражданам, кроме публичных нормативных обязательств (социальное обеспечение и иные выплаты населению)</t>
  </si>
  <si>
    <t>30 9 0060020</t>
  </si>
  <si>
    <t>30 9 00 600200</t>
  </si>
  <si>
    <t>1003</t>
  </si>
  <si>
    <t>Социальное обеспечение населения</t>
  </si>
  <si>
    <t>Приложение №1                                                                                    к решению Совета Мугреево-Никольского сельского поселения от 21 декабря 2018г. № 38 "О бюджете Мугреево-Никольского  сельского  поселения  Южского муниципального района Ивановской области на 2019 год и на плановый период 2020 и 2021 годов" от __________ г. №_____</t>
  </si>
  <si>
    <t>Приложение №2                                                                    к решению Совета Мугреево-Никольского сельского поселения от 21 декабря 2018г. № 38 "О бюджете Мугреево-Никольского  сельского  поселения  Южского муниципального района Ивановской области на 2019 год и на плановый период 2020 и 2021 годов"  от __________ г. №_____</t>
  </si>
  <si>
    <t>Приложение №3                                                               к решению Совета Мугреево-Никольского сельского поселения от 21 декабря 2018г. № 38 "О бюджете Мугреево-Никольского  сельского  поселения  Южского муниципального района Ивановской области на 2019 год и на плановый период 2020 и 2021 годов"  от __________ г. №_____</t>
  </si>
  <si>
    <t>Приложение №4                                                                    к решению Совета Мугреево-Никольского сельского поселения от 21 декабря 2018г. № 38 "О бюджете Мугреево-Никольского  сельского  поселения  Южского муниципального района Ивановской области на 2019 год и на плановый период 2020 и 2021 годов"  от __________ г. №_____</t>
  </si>
  <si>
    <t>Приложение №5                                                                               к решению Совета Мугреево-Никольского сельского поселения от 21 декабря 2018г. № 38 "О бюджете Мугреево-Никольского  сельского  поселения  Южского муниципального района Ивановской области на 2019 год и на плановый период 2020 и 2021 годов" от __________ г. №_____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</si>
</sst>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00000"/>
  </numFmts>
  <fonts count="7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i/>
      <sz val="9"/>
      <color indexed="56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56"/>
      <name val="Times New Roman"/>
      <family val="1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i/>
      <sz val="10"/>
      <color indexed="56"/>
      <name val="Times New Roman"/>
      <family val="1"/>
    </font>
    <font>
      <sz val="8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theme="1"/>
      <name val="Times New Roman"/>
      <family val="1"/>
    </font>
    <font>
      <b/>
      <sz val="11"/>
      <color theme="1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rgb="FF00206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57" fillId="0" borderId="1">
      <alignment horizontal="left" wrapText="1" indent="2"/>
      <protection/>
    </xf>
    <xf numFmtId="49" fontId="57" fillId="0" borderId="2">
      <alignment horizontal="center"/>
      <protection/>
    </xf>
    <xf numFmtId="49" fontId="57" fillId="0" borderId="2">
      <alignment horizont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3" applyNumberFormat="0" applyAlignment="0" applyProtection="0"/>
    <xf numFmtId="0" fontId="4" fillId="20" borderId="4" applyNumberFormat="0" applyAlignment="0" applyProtection="0"/>
    <xf numFmtId="0" fontId="5" fillId="20" borderId="3" applyNumberFormat="0" applyAlignment="0" applyProtection="0"/>
    <xf numFmtId="0" fontId="5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21" borderId="9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10" applyNumberFormat="0" applyAlignment="0" applyProtection="0"/>
    <xf numFmtId="9" fontId="1" fillId="0" borderId="0" applyFill="0" applyBorder="0" applyAlignment="0" applyProtection="0"/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95">
    <xf numFmtId="0" fontId="0" fillId="0" borderId="0" xfId="0" applyAlignment="1">
      <alignment/>
    </xf>
    <xf numFmtId="4" fontId="18" fillId="0" borderId="1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19" fillId="0" borderId="12" xfId="0" applyNumberFormat="1" applyFont="1" applyFill="1" applyBorder="1" applyAlignment="1">
      <alignment horizontal="justify" vertical="center" wrapText="1"/>
    </xf>
    <xf numFmtId="4" fontId="19" fillId="0" borderId="12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horizontal="justify" vertical="top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justify" vertical="top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vertical="center"/>
    </xf>
    <xf numFmtId="4" fontId="23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4" fontId="21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4" fontId="19" fillId="0" borderId="12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justify" vertical="top"/>
    </xf>
    <xf numFmtId="0" fontId="22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13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29" fillId="0" borderId="0" xfId="0" applyFont="1" applyAlignment="1">
      <alignment horizontal="center" vertical="center" wrapText="1"/>
    </xf>
    <xf numFmtId="0" fontId="27" fillId="0" borderId="18" xfId="0" applyFont="1" applyBorder="1" applyAlignment="1">
      <alignment horizontal="justify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justify" vertical="top" wrapText="1"/>
    </xf>
    <xf numFmtId="0" fontId="27" fillId="0" borderId="21" xfId="0" applyFont="1" applyBorder="1" applyAlignment="1">
      <alignment horizontal="justify" vertical="top" wrapText="1"/>
    </xf>
    <xf numFmtId="2" fontId="27" fillId="0" borderId="21" xfId="0" applyNumberFormat="1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6" fillId="0" borderId="15" xfId="0" applyFont="1" applyBorder="1" applyAlignment="1">
      <alignment vertical="top" wrapText="1"/>
    </xf>
    <xf numFmtId="0" fontId="33" fillId="0" borderId="0" xfId="0" applyFont="1" applyAlignment="1">
      <alignment/>
    </xf>
    <xf numFmtId="2" fontId="27" fillId="0" borderId="21" xfId="0" applyNumberFormat="1" applyFont="1" applyBorder="1" applyAlignment="1">
      <alignment horizontal="justify" vertical="top" wrapText="1"/>
    </xf>
    <xf numFmtId="0" fontId="0" fillId="0" borderId="0" xfId="0" applyAlignment="1">
      <alignment/>
    </xf>
    <xf numFmtId="0" fontId="34" fillId="0" borderId="20" xfId="0" applyFont="1" applyBorder="1" applyAlignment="1">
      <alignment horizontal="center" vertical="top" wrapText="1"/>
    </xf>
    <xf numFmtId="0" fontId="34" fillId="0" borderId="21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vertical="top" wrapText="1"/>
    </xf>
    <xf numFmtId="0" fontId="31" fillId="0" borderId="0" xfId="0" applyFont="1" applyAlignment="1">
      <alignment horizontal="center" vertical="center"/>
    </xf>
    <xf numFmtId="0" fontId="18" fillId="0" borderId="0" xfId="33" applyFont="1" applyFill="1">
      <alignment/>
      <protection/>
    </xf>
    <xf numFmtId="49" fontId="37" fillId="0" borderId="22" xfId="33" applyNumberFormat="1" applyFont="1" applyFill="1" applyBorder="1" applyAlignment="1">
      <alignment horizontal="center" vertical="top"/>
      <protection/>
    </xf>
    <xf numFmtId="2" fontId="38" fillId="0" borderId="22" xfId="33" applyNumberFormat="1" applyFont="1" applyFill="1" applyBorder="1" applyAlignment="1">
      <alignment horizontal="justify" vertical="top"/>
      <protection/>
    </xf>
    <xf numFmtId="0" fontId="19" fillId="0" borderId="0" xfId="33" applyFont="1" applyFill="1">
      <alignment/>
      <protection/>
    </xf>
    <xf numFmtId="0" fontId="41" fillId="0" borderId="0" xfId="33" applyFont="1" applyFill="1">
      <alignment/>
      <protection/>
    </xf>
    <xf numFmtId="2" fontId="39" fillId="0" borderId="22" xfId="33" applyNumberFormat="1" applyFont="1" applyFill="1" applyBorder="1" applyAlignment="1">
      <alignment horizontal="justify" vertical="top"/>
      <protection/>
    </xf>
    <xf numFmtId="2" fontId="37" fillId="0" borderId="22" xfId="33" applyNumberFormat="1" applyFont="1" applyFill="1" applyBorder="1" applyAlignment="1">
      <alignment horizontal="justify" vertical="top"/>
      <protection/>
    </xf>
    <xf numFmtId="4" fontId="18" fillId="0" borderId="0" xfId="33" applyNumberFormat="1" applyFont="1" applyFill="1">
      <alignment/>
      <protection/>
    </xf>
    <xf numFmtId="0" fontId="38" fillId="0" borderId="22" xfId="33" applyFont="1" applyFill="1" applyBorder="1" applyAlignment="1">
      <alignment horizontal="justify" vertical="top" wrapText="1"/>
      <protection/>
    </xf>
    <xf numFmtId="0" fontId="0" fillId="0" borderId="0" xfId="33">
      <alignment/>
      <protection/>
    </xf>
    <xf numFmtId="49" fontId="38" fillId="0" borderId="22" xfId="33" applyNumberFormat="1" applyFont="1" applyFill="1" applyBorder="1" applyAlignment="1">
      <alignment horizontal="justify" vertical="top"/>
      <protection/>
    </xf>
    <xf numFmtId="0" fontId="42" fillId="0" borderId="0" xfId="33" applyFont="1" applyFill="1" applyAlignment="1">
      <alignment horizontal="center" vertical="center"/>
      <protection/>
    </xf>
    <xf numFmtId="4" fontId="43" fillId="0" borderId="22" xfId="33" applyNumberFormat="1" applyFont="1" applyFill="1" applyBorder="1" applyAlignment="1">
      <alignment horizontal="center" vertical="center"/>
      <protection/>
    </xf>
    <xf numFmtId="2" fontId="23" fillId="0" borderId="22" xfId="33" applyNumberFormat="1" applyFont="1" applyFill="1" applyBorder="1" applyAlignment="1">
      <alignment horizontal="justify" vertical="top"/>
      <protection/>
    </xf>
    <xf numFmtId="49" fontId="23" fillId="0" borderId="22" xfId="33" applyNumberFormat="1" applyFont="1" applyFill="1" applyBorder="1" applyAlignment="1">
      <alignment horizontal="center" wrapText="1"/>
      <protection/>
    </xf>
    <xf numFmtId="4" fontId="23" fillId="0" borderId="22" xfId="33" applyNumberFormat="1" applyFont="1" applyFill="1" applyBorder="1" applyAlignment="1">
      <alignment horizontal="center" wrapText="1"/>
      <protection/>
    </xf>
    <xf numFmtId="0" fontId="43" fillId="0" borderId="22" xfId="33" applyFont="1" applyFill="1" applyBorder="1">
      <alignment/>
      <protection/>
    </xf>
    <xf numFmtId="0" fontId="27" fillId="0" borderId="22" xfId="33" applyFont="1" applyBorder="1" applyAlignment="1">
      <alignment wrapText="1"/>
      <protection/>
    </xf>
    <xf numFmtId="49" fontId="27" fillId="0" borderId="22" xfId="33" applyNumberFormat="1" applyFont="1" applyBorder="1" applyAlignment="1">
      <alignment horizontal="center"/>
      <protection/>
    </xf>
    <xf numFmtId="4" fontId="27" fillId="0" borderId="22" xfId="33" applyNumberFormat="1" applyFont="1" applyBorder="1" applyAlignment="1">
      <alignment horizontal="left" indent="1"/>
      <protection/>
    </xf>
    <xf numFmtId="49" fontId="23" fillId="0" borderId="22" xfId="33" applyNumberFormat="1" applyFont="1" applyFill="1" applyBorder="1" applyAlignment="1">
      <alignment horizontal="center"/>
      <protection/>
    </xf>
    <xf numFmtId="4" fontId="23" fillId="0" borderId="22" xfId="33" applyNumberFormat="1" applyFont="1" applyFill="1" applyBorder="1" applyAlignment="1">
      <alignment horizontal="center"/>
      <protection/>
    </xf>
    <xf numFmtId="49" fontId="43" fillId="0" borderId="22" xfId="33" applyNumberFormat="1" applyFont="1" applyFill="1" applyBorder="1" applyAlignment="1">
      <alignment horizontal="justify" vertical="top"/>
      <protection/>
    </xf>
    <xf numFmtId="0" fontId="40" fillId="0" borderId="0" xfId="33" applyFont="1" applyFill="1" applyAlignment="1">
      <alignment horizontal="center" vertical="center"/>
      <protection/>
    </xf>
    <xf numFmtId="49" fontId="37" fillId="0" borderId="22" xfId="33" applyNumberFormat="1" applyFont="1" applyFill="1" applyBorder="1" applyAlignment="1">
      <alignment horizontal="center" vertical="center" wrapText="1"/>
      <protection/>
    </xf>
    <xf numFmtId="4" fontId="38" fillId="0" borderId="22" xfId="33" applyNumberFormat="1" applyFont="1" applyFill="1" applyBorder="1" applyAlignment="1">
      <alignment horizontal="center" vertical="center"/>
      <protection/>
    </xf>
    <xf numFmtId="0" fontId="38" fillId="0" borderId="22" xfId="33" applyFont="1" applyFill="1" applyBorder="1">
      <alignment/>
      <protection/>
    </xf>
    <xf numFmtId="0" fontId="19" fillId="0" borderId="0" xfId="33" applyFont="1" applyFill="1" applyAlignment="1">
      <alignment horizontal="center" vertical="center"/>
      <protection/>
    </xf>
    <xf numFmtId="49" fontId="0" fillId="0" borderId="0" xfId="0" applyNumberFormat="1" applyAlignment="1">
      <alignment horizontal="center"/>
    </xf>
    <xf numFmtId="2" fontId="43" fillId="0" borderId="22" xfId="33" applyNumberFormat="1" applyFont="1" applyFill="1" applyBorder="1" applyAlignment="1">
      <alignment horizontal="center" vertical="center" wrapText="1"/>
      <protection/>
    </xf>
    <xf numFmtId="49" fontId="43" fillId="0" borderId="22" xfId="33" applyNumberFormat="1" applyFont="1" applyFill="1" applyBorder="1" applyAlignment="1">
      <alignment horizontal="center"/>
      <protection/>
    </xf>
    <xf numFmtId="4" fontId="43" fillId="0" borderId="22" xfId="33" applyNumberFormat="1" applyFont="1" applyFill="1" applyBorder="1" applyAlignment="1">
      <alignment horizontal="center"/>
      <protection/>
    </xf>
    <xf numFmtId="49" fontId="27" fillId="0" borderId="22" xfId="33" applyNumberFormat="1" applyFont="1" applyBorder="1" applyAlignment="1">
      <alignment horizontal="center" wrapText="1"/>
      <protection/>
    </xf>
    <xf numFmtId="2" fontId="23" fillId="0" borderId="22" xfId="33" applyNumberFormat="1" applyFont="1" applyFill="1" applyBorder="1" applyAlignment="1">
      <alignment horizontal="justify" vertical="top" wrapText="1"/>
      <protection/>
    </xf>
    <xf numFmtId="49" fontId="0" fillId="0" borderId="0" xfId="0" applyNumberFormat="1" applyAlignment="1">
      <alignment/>
    </xf>
    <xf numFmtId="0" fontId="18" fillId="0" borderId="0" xfId="0" applyFont="1" applyAlignment="1">
      <alignment/>
    </xf>
    <xf numFmtId="0" fontId="55" fillId="0" borderId="0" xfId="0" applyFont="1" applyAlignment="1">
      <alignment/>
    </xf>
    <xf numFmtId="49" fontId="60" fillId="0" borderId="0" xfId="0" applyNumberFormat="1" applyFont="1" applyAlignment="1">
      <alignment horizontal="right" vertical="center"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12" xfId="0" applyFont="1" applyBorder="1" applyAlignment="1">
      <alignment horizontal="center" vertical="center"/>
    </xf>
    <xf numFmtId="49" fontId="62" fillId="0" borderId="12" xfId="0" applyNumberFormat="1" applyFont="1" applyBorder="1" applyAlignment="1">
      <alignment horizontal="center" vertical="center"/>
    </xf>
    <xf numFmtId="0" fontId="62" fillId="0" borderId="12" xfId="0" applyFont="1" applyBorder="1" applyAlignment="1">
      <alignment horizontal="justify" vertical="center" wrapText="1"/>
    </xf>
    <xf numFmtId="4" fontId="38" fillId="0" borderId="12" xfId="0" applyNumberFormat="1" applyFont="1" applyBorder="1" applyAlignment="1">
      <alignment horizontal="center" vertical="center"/>
    </xf>
    <xf numFmtId="49" fontId="63" fillId="0" borderId="12" xfId="0" applyNumberFormat="1" applyFont="1" applyBorder="1" applyAlignment="1">
      <alignment horizontal="center" vertical="center"/>
    </xf>
    <xf numFmtId="0" fontId="63" fillId="0" borderId="12" xfId="0" applyFont="1" applyBorder="1" applyAlignment="1">
      <alignment horizontal="justify" vertical="center" wrapText="1"/>
    </xf>
    <xf numFmtId="4" fontId="37" fillId="0" borderId="12" xfId="0" applyNumberFormat="1" applyFont="1" applyBorder="1" applyAlignment="1">
      <alignment horizontal="center" vertical="center"/>
    </xf>
    <xf numFmtId="4" fontId="37" fillId="0" borderId="12" xfId="0" applyNumberFormat="1" applyFont="1" applyFill="1" applyBorder="1" applyAlignment="1">
      <alignment horizontal="center" vertical="center"/>
    </xf>
    <xf numFmtId="4" fontId="37" fillId="0" borderId="12" xfId="0" applyNumberFormat="1" applyFont="1" applyBorder="1" applyAlignment="1">
      <alignment horizontal="center" vertical="center" wrapText="1"/>
    </xf>
    <xf numFmtId="4" fontId="37" fillId="24" borderId="12" xfId="0" applyNumberFormat="1" applyFont="1" applyFill="1" applyBorder="1" applyAlignment="1">
      <alignment horizontal="center" vertical="center"/>
    </xf>
    <xf numFmtId="4" fontId="38" fillId="0" borderId="12" xfId="0" applyNumberFormat="1" applyFont="1" applyBorder="1" applyAlignment="1">
      <alignment horizontal="center" vertical="center" wrapText="1"/>
    </xf>
    <xf numFmtId="4" fontId="37" fillId="24" borderId="12" xfId="0" applyNumberFormat="1" applyFont="1" applyFill="1" applyBorder="1" applyAlignment="1">
      <alignment horizontal="center" vertical="center" wrapText="1"/>
    </xf>
    <xf numFmtId="4" fontId="43" fillId="0" borderId="22" xfId="33" applyNumberFormat="1" applyFont="1" applyFill="1" applyBorder="1" applyAlignment="1">
      <alignment horizontal="center" wrapText="1"/>
      <protection/>
    </xf>
    <xf numFmtId="0" fontId="28" fillId="0" borderId="0" xfId="0" applyFont="1" applyAlignment="1">
      <alignment wrapText="1"/>
    </xf>
    <xf numFmtId="49" fontId="64" fillId="0" borderId="2" xfId="36" applyFont="1" applyAlignment="1" applyProtection="1">
      <alignment horizontal="center" vertical="top" wrapText="1"/>
      <protection/>
    </xf>
    <xf numFmtId="0" fontId="31" fillId="0" borderId="14" xfId="0" applyFont="1" applyBorder="1" applyAlignment="1">
      <alignment horizontal="center" vertical="top" wrapText="1"/>
    </xf>
    <xf numFmtId="0" fontId="31" fillId="0" borderId="23" xfId="0" applyFont="1" applyBorder="1" applyAlignment="1">
      <alignment horizontal="center" vertical="top" wrapText="1"/>
    </xf>
    <xf numFmtId="0" fontId="30" fillId="0" borderId="23" xfId="0" applyFont="1" applyBorder="1" applyAlignment="1">
      <alignment horizontal="center" vertical="top" wrapText="1"/>
    </xf>
    <xf numFmtId="49" fontId="65" fillId="0" borderId="12" xfId="36" applyFont="1" applyBorder="1" applyAlignment="1" applyProtection="1">
      <alignment horizontal="center" wrapText="1"/>
      <protection/>
    </xf>
    <xf numFmtId="0" fontId="29" fillId="0" borderId="12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49" fontId="64" fillId="0" borderId="12" xfId="36" applyFont="1" applyBorder="1" applyAlignment="1" applyProtection="1">
      <alignment horizontal="center" vertical="top" wrapText="1"/>
      <protection/>
    </xf>
    <xf numFmtId="1" fontId="29" fillId="0" borderId="12" xfId="0" applyNumberFormat="1" applyFont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  <xf numFmtId="49" fontId="65" fillId="0" borderId="2" xfId="36" applyFont="1" applyAlignment="1" applyProtection="1">
      <alignment horizontal="center" vertical="top" wrapText="1"/>
      <protection/>
    </xf>
    <xf numFmtId="0" fontId="64" fillId="0" borderId="1" xfId="34" applyNumberFormat="1" applyFont="1" applyAlignment="1" applyProtection="1">
      <alignment vertical="top" wrapText="1"/>
      <protection/>
    </xf>
    <xf numFmtId="0" fontId="65" fillId="0" borderId="12" xfId="34" applyNumberFormat="1" applyFont="1" applyBorder="1" applyAlignment="1" applyProtection="1">
      <alignment horizontal="left" vertical="top" wrapText="1"/>
      <protection/>
    </xf>
    <xf numFmtId="0" fontId="64" fillId="0" borderId="12" xfId="34" applyNumberFormat="1" applyFont="1" applyBorder="1" applyAlignment="1" applyProtection="1">
      <alignment horizontal="left" vertical="top" wrapText="1"/>
      <protection/>
    </xf>
    <xf numFmtId="0" fontId="65" fillId="0" borderId="1" xfId="34" applyNumberFormat="1" applyFont="1" applyAlignment="1" applyProtection="1">
      <alignment horizontal="left" vertical="top" wrapText="1"/>
      <protection/>
    </xf>
    <xf numFmtId="0" fontId="64" fillId="0" borderId="1" xfId="34" applyNumberFormat="1" applyFont="1" applyAlignment="1" applyProtection="1">
      <alignment horizontal="left" vertical="top" wrapText="1"/>
      <protection/>
    </xf>
    <xf numFmtId="4" fontId="29" fillId="0" borderId="12" xfId="0" applyNumberFormat="1" applyFont="1" applyBorder="1" applyAlignment="1">
      <alignment horizontal="center" vertical="top" wrapText="1"/>
    </xf>
    <xf numFmtId="4" fontId="26" fillId="0" borderId="12" xfId="0" applyNumberFormat="1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32" fillId="0" borderId="0" xfId="0" applyFont="1" applyAlignment="1">
      <alignment wrapText="1"/>
    </xf>
    <xf numFmtId="0" fontId="27" fillId="0" borderId="24" xfId="0" applyFont="1" applyBorder="1" applyAlignment="1">
      <alignment horizontal="center" vertical="top" wrapText="1"/>
    </xf>
    <xf numFmtId="0" fontId="27" fillId="0" borderId="25" xfId="0" applyFont="1" applyBorder="1" applyAlignment="1">
      <alignment horizontal="center" vertical="top" wrapText="1"/>
    </xf>
    <xf numFmtId="0" fontId="26" fillId="0" borderId="18" xfId="0" applyFont="1" applyBorder="1" applyAlignment="1">
      <alignment vertical="top" wrapText="1"/>
    </xf>
    <xf numFmtId="0" fontId="26" fillId="0" borderId="18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justify" vertical="top" wrapText="1"/>
    </xf>
    <xf numFmtId="0" fontId="0" fillId="0" borderId="0" xfId="0" applyAlignment="1">
      <alignment vertical="center"/>
    </xf>
    <xf numFmtId="49" fontId="64" fillId="0" borderId="26" xfId="36" applyFont="1" applyBorder="1" applyAlignment="1" applyProtection="1">
      <alignment horizontal="center" vertical="top" wrapText="1"/>
      <protection/>
    </xf>
    <xf numFmtId="0" fontId="64" fillId="0" borderId="27" xfId="34" applyNumberFormat="1" applyFont="1" applyBorder="1" applyAlignment="1" applyProtection="1">
      <alignment vertical="top" wrapText="1"/>
      <protection/>
    </xf>
    <xf numFmtId="4" fontId="26" fillId="0" borderId="28" xfId="0" applyNumberFormat="1" applyFont="1" applyBorder="1" applyAlignment="1">
      <alignment horizontal="center" vertical="top" wrapText="1"/>
    </xf>
    <xf numFmtId="49" fontId="26" fillId="0" borderId="12" xfId="0" applyNumberFormat="1" applyFont="1" applyBorder="1" applyAlignment="1">
      <alignment horizontal="center" vertical="top" wrapText="1"/>
    </xf>
    <xf numFmtId="2" fontId="26" fillId="0" borderId="12" xfId="0" applyNumberFormat="1" applyFont="1" applyBorder="1" applyAlignment="1">
      <alignment horizontal="center" vertical="top" wrapText="1"/>
    </xf>
    <xf numFmtId="2" fontId="37" fillId="24" borderId="22" xfId="33" applyNumberFormat="1" applyFont="1" applyFill="1" applyBorder="1" applyAlignment="1">
      <alignment horizontal="justify" vertical="top"/>
      <protection/>
    </xf>
    <xf numFmtId="0" fontId="19" fillId="24" borderId="0" xfId="33" applyFont="1" applyFill="1">
      <alignment/>
      <protection/>
    </xf>
    <xf numFmtId="0" fontId="18" fillId="24" borderId="0" xfId="33" applyFont="1" applyFill="1">
      <alignment/>
      <protection/>
    </xf>
    <xf numFmtId="2" fontId="38" fillId="24" borderId="22" xfId="33" applyNumberFormat="1" applyFont="1" applyFill="1" applyBorder="1" applyAlignment="1">
      <alignment horizontal="justify" vertical="top"/>
      <protection/>
    </xf>
    <xf numFmtId="0" fontId="41" fillId="24" borderId="0" xfId="33" applyFont="1" applyFill="1">
      <alignment/>
      <protection/>
    </xf>
    <xf numFmtId="2" fontId="37" fillId="24" borderId="22" xfId="33" applyNumberFormat="1" applyFont="1" applyFill="1" applyBorder="1" applyAlignment="1">
      <alignment horizontal="justify" vertical="top" wrapText="1"/>
      <protection/>
    </xf>
    <xf numFmtId="0" fontId="44" fillId="24" borderId="22" xfId="33" applyFont="1" applyFill="1" applyBorder="1" applyAlignment="1">
      <alignment wrapText="1"/>
      <protection/>
    </xf>
    <xf numFmtId="1" fontId="26" fillId="0" borderId="12" xfId="0" applyNumberFormat="1" applyFont="1" applyBorder="1" applyAlignment="1">
      <alignment horizontal="center" vertical="top" wrapText="1"/>
    </xf>
    <xf numFmtId="4" fontId="19" fillId="0" borderId="0" xfId="33" applyNumberFormat="1" applyFont="1" applyFill="1">
      <alignment/>
      <protection/>
    </xf>
    <xf numFmtId="49" fontId="38" fillId="0" borderId="22" xfId="33" applyNumberFormat="1" applyFont="1" applyFill="1" applyBorder="1" applyAlignment="1">
      <alignment horizontal="center" vertical="top"/>
      <protection/>
    </xf>
    <xf numFmtId="49" fontId="38" fillId="0" borderId="22" xfId="33" applyNumberFormat="1" applyFont="1" applyFill="1" applyBorder="1" applyAlignment="1">
      <alignment horizontal="center" vertical="top" wrapText="1"/>
      <protection/>
    </xf>
    <xf numFmtId="4" fontId="38" fillId="24" borderId="22" xfId="33" applyNumberFormat="1" applyFont="1" applyFill="1" applyBorder="1" applyAlignment="1">
      <alignment horizontal="center" vertical="top" wrapText="1"/>
      <protection/>
    </xf>
    <xf numFmtId="49" fontId="39" fillId="24" borderId="22" xfId="33" applyNumberFormat="1" applyFont="1" applyFill="1" applyBorder="1" applyAlignment="1">
      <alignment horizontal="center" vertical="top"/>
      <protection/>
    </xf>
    <xf numFmtId="49" fontId="39" fillId="24" borderId="22" xfId="33" applyNumberFormat="1" applyFont="1" applyFill="1" applyBorder="1" applyAlignment="1">
      <alignment horizontal="center" vertical="top" wrapText="1"/>
      <protection/>
    </xf>
    <xf numFmtId="4" fontId="39" fillId="24" borderId="22" xfId="33" applyNumberFormat="1" applyFont="1" applyFill="1" applyBorder="1" applyAlignment="1">
      <alignment horizontal="center" vertical="top" wrapText="1"/>
      <protection/>
    </xf>
    <xf numFmtId="49" fontId="44" fillId="24" borderId="22" xfId="33" applyNumberFormat="1" applyFont="1" applyFill="1" applyBorder="1" applyAlignment="1">
      <alignment horizontal="center" vertical="top"/>
      <protection/>
    </xf>
    <xf numFmtId="49" fontId="37" fillId="24" borderId="22" xfId="33" applyNumberFormat="1" applyFont="1" applyFill="1" applyBorder="1" applyAlignment="1">
      <alignment horizontal="center" vertical="top" wrapText="1"/>
      <protection/>
    </xf>
    <xf numFmtId="4" fontId="37" fillId="24" borderId="22" xfId="33" applyNumberFormat="1" applyFont="1" applyFill="1" applyBorder="1" applyAlignment="1">
      <alignment horizontal="center" vertical="top" wrapText="1"/>
      <protection/>
    </xf>
    <xf numFmtId="49" fontId="37" fillId="0" borderId="22" xfId="33" applyNumberFormat="1" applyFont="1" applyFill="1" applyBorder="1" applyAlignment="1">
      <alignment horizontal="center" vertical="top" wrapText="1"/>
      <protection/>
    </xf>
    <xf numFmtId="4" fontId="38" fillId="24" borderId="22" xfId="33" applyNumberFormat="1" applyFont="1" applyFill="1" applyBorder="1" applyAlignment="1">
      <alignment horizontal="center" vertical="top"/>
      <protection/>
    </xf>
    <xf numFmtId="49" fontId="38" fillId="24" borderId="22" xfId="33" applyNumberFormat="1" applyFont="1" applyFill="1" applyBorder="1" applyAlignment="1">
      <alignment horizontal="center" vertical="top"/>
      <protection/>
    </xf>
    <xf numFmtId="49" fontId="38" fillId="24" borderId="22" xfId="33" applyNumberFormat="1" applyFont="1" applyFill="1" applyBorder="1" applyAlignment="1">
      <alignment horizontal="center" vertical="top" wrapText="1"/>
      <protection/>
    </xf>
    <xf numFmtId="4" fontId="37" fillId="24" borderId="22" xfId="33" applyNumberFormat="1" applyFont="1" applyFill="1" applyBorder="1" applyAlignment="1">
      <alignment vertical="top" wrapText="1"/>
      <protection/>
    </xf>
    <xf numFmtId="4" fontId="37" fillId="24" borderId="22" xfId="33" applyNumberFormat="1" applyFont="1" applyFill="1" applyBorder="1" applyAlignment="1">
      <alignment horizontal="center" vertical="top"/>
      <protection/>
    </xf>
    <xf numFmtId="0" fontId="45" fillId="0" borderId="22" xfId="33" applyFont="1" applyFill="1" applyBorder="1" applyAlignment="1">
      <alignment horizontal="justify" vertical="top"/>
      <protection/>
    </xf>
    <xf numFmtId="4" fontId="66" fillId="0" borderId="29" xfId="0" applyNumberFormat="1" applyFont="1" applyBorder="1" applyAlignment="1">
      <alignment horizontal="center"/>
    </xf>
    <xf numFmtId="0" fontId="45" fillId="24" borderId="22" xfId="33" applyFont="1" applyFill="1" applyBorder="1" applyAlignment="1">
      <alignment horizontal="justify" vertical="top"/>
      <protection/>
    </xf>
    <xf numFmtId="49" fontId="45" fillId="24" borderId="22" xfId="33" applyNumberFormat="1" applyFont="1" applyFill="1" applyBorder="1" applyAlignment="1">
      <alignment horizontal="center" vertical="top"/>
      <protection/>
    </xf>
    <xf numFmtId="49" fontId="45" fillId="24" borderId="22" xfId="33" applyNumberFormat="1" applyFont="1" applyFill="1" applyBorder="1" applyAlignment="1">
      <alignment horizontal="center" vertical="top" wrapText="1"/>
      <protection/>
    </xf>
    <xf numFmtId="4" fontId="45" fillId="24" borderId="22" xfId="33" applyNumberFormat="1" applyFont="1" applyFill="1" applyBorder="1" applyAlignment="1">
      <alignment horizontal="center" vertical="top" wrapText="1"/>
      <protection/>
    </xf>
    <xf numFmtId="4" fontId="44" fillId="24" borderId="22" xfId="33" applyNumberFormat="1" applyFont="1" applyFill="1" applyBorder="1" applyAlignment="1">
      <alignment horizontal="center" vertical="top"/>
      <protection/>
    </xf>
    <xf numFmtId="49" fontId="45" fillId="0" borderId="22" xfId="33" applyNumberFormat="1" applyFont="1" applyFill="1" applyBorder="1" applyAlignment="1">
      <alignment horizontal="center" vertical="top"/>
      <protection/>
    </xf>
    <xf numFmtId="49" fontId="45" fillId="0" borderId="22" xfId="33" applyNumberFormat="1" applyFont="1" applyFill="1" applyBorder="1" applyAlignment="1">
      <alignment horizontal="center" vertical="top" wrapText="1"/>
      <protection/>
    </xf>
    <xf numFmtId="2" fontId="39" fillId="24" borderId="22" xfId="33" applyNumberFormat="1" applyFont="1" applyFill="1" applyBorder="1" applyAlignment="1">
      <alignment horizontal="justify" vertical="top"/>
      <protection/>
    </xf>
    <xf numFmtId="2" fontId="45" fillId="0" borderId="22" xfId="33" applyNumberFormat="1" applyFont="1" applyFill="1" applyBorder="1" applyAlignment="1">
      <alignment horizontal="justify" vertical="top"/>
      <protection/>
    </xf>
    <xf numFmtId="2" fontId="45" fillId="24" borderId="22" xfId="33" applyNumberFormat="1" applyFont="1" applyFill="1" applyBorder="1" applyAlignment="1">
      <alignment horizontal="justify" vertical="top"/>
      <protection/>
    </xf>
    <xf numFmtId="4" fontId="39" fillId="24" borderId="22" xfId="33" applyNumberFormat="1" applyFont="1" applyFill="1" applyBorder="1" applyAlignment="1">
      <alignment horizontal="center" vertical="top"/>
      <protection/>
    </xf>
    <xf numFmtId="49" fontId="45" fillId="24" borderId="22" xfId="33" applyNumberFormat="1" applyFont="1" applyFill="1" applyBorder="1" applyAlignment="1">
      <alignment horizontal="justify" vertical="top"/>
      <protection/>
    </xf>
    <xf numFmtId="0" fontId="30" fillId="0" borderId="16" xfId="0" applyFont="1" applyBorder="1" applyAlignment="1">
      <alignment horizontal="center" vertical="top" wrapText="1"/>
    </xf>
    <xf numFmtId="1" fontId="66" fillId="25" borderId="12" xfId="0" applyNumberFormat="1" applyFont="1" applyFill="1" applyBorder="1" applyAlignment="1">
      <alignment horizontal="center" vertical="top" wrapText="1"/>
    </xf>
    <xf numFmtId="1" fontId="27" fillId="25" borderId="12" xfId="0" applyNumberFormat="1" applyFont="1" applyFill="1" applyBorder="1" applyAlignment="1">
      <alignment horizontal="center" vertical="top" wrapText="1"/>
    </xf>
    <xf numFmtId="1" fontId="30" fillId="0" borderId="12" xfId="0" applyNumberFormat="1" applyFont="1" applyBorder="1" applyAlignment="1">
      <alignment horizontal="center" vertical="top" wrapText="1"/>
    </xf>
    <xf numFmtId="0" fontId="32" fillId="0" borderId="0" xfId="0" applyFont="1" applyAlignment="1">
      <alignment horizontal="right" vertical="center" wrapText="1"/>
    </xf>
    <xf numFmtId="49" fontId="67" fillId="0" borderId="12" xfId="36" applyFont="1" applyBorder="1" applyAlignment="1" applyProtection="1">
      <alignment horizontal="center" wrapText="1"/>
      <protection/>
    </xf>
    <xf numFmtId="0" fontId="68" fillId="0" borderId="12" xfId="34" applyNumberFormat="1" applyFont="1" applyBorder="1" applyAlignment="1" applyProtection="1">
      <alignment horizontal="left" vertical="top" wrapText="1"/>
      <protection/>
    </xf>
    <xf numFmtId="4" fontId="30" fillId="0" borderId="12" xfId="0" applyNumberFormat="1" applyFont="1" applyBorder="1" applyAlignment="1">
      <alignment horizontal="center" vertical="top" wrapText="1"/>
    </xf>
    <xf numFmtId="0" fontId="34" fillId="0" borderId="12" xfId="0" applyFont="1" applyBorder="1" applyAlignment="1">
      <alignment vertical="top" wrapText="1"/>
    </xf>
    <xf numFmtId="0" fontId="28" fillId="0" borderId="12" xfId="0" applyFont="1" applyBorder="1" applyAlignment="1">
      <alignment vertical="top" wrapText="1"/>
    </xf>
    <xf numFmtId="4" fontId="27" fillId="0" borderId="12" xfId="0" applyNumberFormat="1" applyFont="1" applyBorder="1" applyAlignment="1">
      <alignment horizontal="center" vertical="top" wrapText="1"/>
    </xf>
    <xf numFmtId="49" fontId="66" fillId="0" borderId="12" xfId="36" applyFont="1" applyBorder="1" applyAlignment="1" applyProtection="1">
      <alignment horizontal="center" vertical="top" wrapText="1"/>
      <protection/>
    </xf>
    <xf numFmtId="0" fontId="69" fillId="0" borderId="12" xfId="34" applyNumberFormat="1" applyFont="1" applyBorder="1" applyAlignment="1" applyProtection="1">
      <alignment horizontal="left" vertical="top" wrapText="1"/>
      <protection/>
    </xf>
    <xf numFmtId="49" fontId="27" fillId="0" borderId="12" xfId="0" applyNumberFormat="1" applyFont="1" applyBorder="1" applyAlignment="1">
      <alignment horizontal="center" vertical="top" wrapText="1"/>
    </xf>
    <xf numFmtId="49" fontId="67" fillId="0" borderId="2" xfId="36" applyFont="1" applyAlignment="1" applyProtection="1">
      <alignment horizontal="center" vertical="top" wrapText="1"/>
      <protection/>
    </xf>
    <xf numFmtId="0" fontId="68" fillId="0" borderId="1" xfId="34" applyNumberFormat="1" applyFont="1" applyAlignment="1" applyProtection="1">
      <alignment horizontal="left" vertical="top" wrapText="1"/>
      <protection/>
    </xf>
    <xf numFmtId="4" fontId="27" fillId="0" borderId="28" xfId="0" applyNumberFormat="1" applyFont="1" applyBorder="1" applyAlignment="1">
      <alignment horizontal="center" vertical="top" wrapText="1"/>
    </xf>
    <xf numFmtId="49" fontId="67" fillId="0" borderId="26" xfId="36" applyFont="1" applyBorder="1" applyAlignment="1" applyProtection="1">
      <alignment horizontal="center" vertical="top" wrapText="1"/>
      <protection/>
    </xf>
    <xf numFmtId="0" fontId="68" fillId="0" borderId="27" xfId="34" applyNumberFormat="1" applyFont="1" applyBorder="1" applyAlignment="1" applyProtection="1">
      <alignment vertical="top" wrapText="1"/>
      <protection/>
    </xf>
    <xf numFmtId="4" fontId="30" fillId="0" borderId="28" xfId="0" applyNumberFormat="1" applyFont="1" applyBorder="1" applyAlignment="1">
      <alignment horizontal="center" vertical="top" wrapText="1"/>
    </xf>
    <xf numFmtId="49" fontId="66" fillId="0" borderId="2" xfId="36" applyFont="1" applyAlignment="1" applyProtection="1">
      <alignment horizontal="center" vertical="top" wrapText="1"/>
      <protection/>
    </xf>
    <xf numFmtId="0" fontId="69" fillId="0" borderId="1" xfId="34" applyNumberFormat="1" applyFont="1" applyAlignment="1" applyProtection="1">
      <alignment vertical="top" wrapText="1"/>
      <protection/>
    </xf>
    <xf numFmtId="0" fontId="69" fillId="0" borderId="1" xfId="34" applyNumberFormat="1" applyFont="1" applyAlignment="1" applyProtection="1">
      <alignment horizontal="left" vertical="top" wrapText="1"/>
      <protection/>
    </xf>
    <xf numFmtId="0" fontId="28" fillId="0" borderId="12" xfId="0" applyFont="1" applyBorder="1" applyAlignment="1">
      <alignment horizontal="center" vertical="center"/>
    </xf>
    <xf numFmtId="1" fontId="27" fillId="0" borderId="30" xfId="0" applyNumberFormat="1" applyFont="1" applyBorder="1" applyAlignment="1">
      <alignment vertical="top" wrapText="1"/>
    </xf>
    <xf numFmtId="0" fontId="66" fillId="25" borderId="31" xfId="0" applyFont="1" applyFill="1" applyBorder="1" applyAlignment="1">
      <alignment horizontal="left" vertical="top" wrapText="1"/>
    </xf>
    <xf numFmtId="0" fontId="66" fillId="25" borderId="30" xfId="0" applyFont="1" applyFill="1" applyBorder="1" applyAlignment="1">
      <alignment horizontal="left" vertical="top" wrapText="1"/>
    </xf>
    <xf numFmtId="0" fontId="34" fillId="0" borderId="12" xfId="0" applyFont="1" applyBorder="1" applyAlignment="1">
      <alignment horizontal="center" vertical="top" wrapText="1"/>
    </xf>
    <xf numFmtId="0" fontId="30" fillId="0" borderId="12" xfId="0" applyFont="1" applyBorder="1" applyAlignment="1">
      <alignment vertical="top" wrapText="1"/>
    </xf>
    <xf numFmtId="2" fontId="30" fillId="0" borderId="12" xfId="0" applyNumberFormat="1" applyFont="1" applyBorder="1" applyAlignment="1">
      <alignment horizontal="center" vertical="top" wrapText="1"/>
    </xf>
    <xf numFmtId="0" fontId="32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49" fontId="23" fillId="0" borderId="22" xfId="33" applyNumberFormat="1" applyFont="1" applyFill="1" applyBorder="1" applyAlignment="1">
      <alignment horizontal="center" vertical="top"/>
      <protection/>
    </xf>
    <xf numFmtId="49" fontId="23" fillId="0" borderId="32" xfId="33" applyNumberFormat="1" applyFont="1" applyFill="1" applyBorder="1" applyAlignment="1">
      <alignment horizontal="center" vertical="center"/>
      <protection/>
    </xf>
    <xf numFmtId="4" fontId="38" fillId="0" borderId="12" xfId="33" applyNumberFormat="1" applyFont="1" applyFill="1" applyBorder="1" applyAlignment="1">
      <alignment horizontal="center" vertical="top" wrapText="1"/>
      <protection/>
    </xf>
    <xf numFmtId="4" fontId="39" fillId="0" borderId="12" xfId="33" applyNumberFormat="1" applyFont="1" applyFill="1" applyBorder="1" applyAlignment="1">
      <alignment horizontal="center" vertical="top"/>
      <protection/>
    </xf>
    <xf numFmtId="4" fontId="37" fillId="0" borderId="12" xfId="33" applyNumberFormat="1" applyFont="1" applyFill="1" applyBorder="1" applyAlignment="1">
      <alignment horizontal="center" vertical="top"/>
      <protection/>
    </xf>
    <xf numFmtId="4" fontId="37" fillId="0" borderId="12" xfId="33" applyNumberFormat="1" applyFont="1" applyFill="1" applyBorder="1" applyAlignment="1">
      <alignment horizontal="center" vertical="top" wrapText="1"/>
      <protection/>
    </xf>
    <xf numFmtId="0" fontId="9" fillId="24" borderId="12" xfId="0" applyFont="1" applyFill="1" applyBorder="1" applyAlignment="1">
      <alignment/>
    </xf>
    <xf numFmtId="0" fontId="0" fillId="24" borderId="12" xfId="0" applyFill="1" applyBorder="1" applyAlignment="1">
      <alignment/>
    </xf>
    <xf numFmtId="49" fontId="43" fillId="0" borderId="22" xfId="33" applyNumberFormat="1" applyFont="1" applyFill="1" applyBorder="1" applyAlignment="1">
      <alignment horizontal="center" vertical="top"/>
      <protection/>
    </xf>
    <xf numFmtId="4" fontId="43" fillId="0" borderId="22" xfId="33" applyNumberFormat="1" applyFont="1" applyFill="1" applyBorder="1" applyAlignment="1">
      <alignment horizontal="center" vertical="top"/>
      <protection/>
    </xf>
    <xf numFmtId="0" fontId="27" fillId="0" borderId="22" xfId="33" applyFont="1" applyBorder="1" applyAlignment="1">
      <alignment vertical="top" wrapText="1"/>
      <protection/>
    </xf>
    <xf numFmtId="49" fontId="27" fillId="0" borderId="22" xfId="33" applyNumberFormat="1" applyFont="1" applyBorder="1" applyAlignment="1">
      <alignment horizontal="center" vertical="top" wrapText="1"/>
      <protection/>
    </xf>
    <xf numFmtId="49" fontId="27" fillId="0" borderId="22" xfId="33" applyNumberFormat="1" applyFont="1" applyBorder="1" applyAlignment="1">
      <alignment horizontal="center" vertical="top"/>
      <protection/>
    </xf>
    <xf numFmtId="4" fontId="27" fillId="0" borderId="22" xfId="33" applyNumberFormat="1" applyFont="1" applyBorder="1" applyAlignment="1">
      <alignment horizontal="center" vertical="top"/>
      <protection/>
    </xf>
    <xf numFmtId="49" fontId="23" fillId="0" borderId="22" xfId="33" applyNumberFormat="1" applyFont="1" applyFill="1" applyBorder="1" applyAlignment="1">
      <alignment horizontal="center" vertical="top" wrapText="1"/>
      <protection/>
    </xf>
    <xf numFmtId="4" fontId="23" fillId="0" borderId="22" xfId="33" applyNumberFormat="1" applyFont="1" applyFill="1" applyBorder="1" applyAlignment="1">
      <alignment horizontal="center" vertical="top" wrapText="1"/>
      <protection/>
    </xf>
    <xf numFmtId="4" fontId="23" fillId="0" borderId="22" xfId="33" applyNumberFormat="1" applyFont="1" applyFill="1" applyBorder="1" applyAlignment="1">
      <alignment horizontal="center" vertical="top"/>
      <protection/>
    </xf>
    <xf numFmtId="49" fontId="43" fillId="0" borderId="12" xfId="0" applyNumberFormat="1" applyFont="1" applyBorder="1" applyAlignment="1">
      <alignment horizontal="center" vertical="top" wrapText="1"/>
    </xf>
    <xf numFmtId="2" fontId="43" fillId="0" borderId="12" xfId="0" applyNumberFormat="1" applyFont="1" applyBorder="1" applyAlignment="1">
      <alignment horizontal="justify" vertical="top" wrapText="1"/>
    </xf>
    <xf numFmtId="4" fontId="43" fillId="26" borderId="12" xfId="0" applyNumberFormat="1" applyFont="1" applyFill="1" applyBorder="1" applyAlignment="1">
      <alignment horizontal="center" vertical="center" shrinkToFit="1"/>
    </xf>
    <xf numFmtId="49" fontId="23" fillId="0" borderId="12" xfId="0" applyNumberFormat="1" applyFont="1" applyBorder="1" applyAlignment="1">
      <alignment horizontal="center" vertical="top" wrapText="1"/>
    </xf>
    <xf numFmtId="2" fontId="23" fillId="0" borderId="12" xfId="0" applyNumberFormat="1" applyFont="1" applyBorder="1" applyAlignment="1">
      <alignment horizontal="justify" vertical="top" wrapText="1"/>
    </xf>
    <xf numFmtId="4" fontId="23" fillId="26" borderId="12" xfId="0" applyNumberFormat="1" applyFont="1" applyFill="1" applyBorder="1" applyAlignment="1">
      <alignment horizontal="center" vertical="center" shrinkToFit="1"/>
    </xf>
    <xf numFmtId="4" fontId="23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30" fillId="0" borderId="12" xfId="0" applyNumberFormat="1" applyFont="1" applyBorder="1" applyAlignment="1">
      <alignment horizontal="center" vertical="top" wrapText="1"/>
    </xf>
    <xf numFmtId="0" fontId="70" fillId="0" borderId="12" xfId="0" applyFont="1" applyBorder="1" applyAlignment="1">
      <alignment horizontal="center" vertical="top" wrapText="1"/>
    </xf>
    <xf numFmtId="0" fontId="70" fillId="0" borderId="12" xfId="0" applyFont="1" applyBorder="1" applyAlignment="1">
      <alignment vertical="top" wrapText="1"/>
    </xf>
    <xf numFmtId="4" fontId="70" fillId="0" borderId="12" xfId="0" applyNumberFormat="1" applyFont="1" applyBorder="1" applyAlignment="1">
      <alignment horizontal="center" vertical="top" wrapText="1"/>
    </xf>
    <xf numFmtId="0" fontId="71" fillId="0" borderId="12" xfId="0" applyFont="1" applyBorder="1" applyAlignment="1">
      <alignment horizontal="center" vertical="top" wrapText="1"/>
    </xf>
    <xf numFmtId="0" fontId="71" fillId="0" borderId="12" xfId="0" applyFont="1" applyBorder="1" applyAlignment="1">
      <alignment vertical="top" wrapText="1"/>
    </xf>
    <xf numFmtId="4" fontId="71" fillId="0" borderId="12" xfId="0" applyNumberFormat="1" applyFont="1" applyBorder="1" applyAlignment="1">
      <alignment horizontal="center" vertical="top" wrapText="1"/>
    </xf>
    <xf numFmtId="0" fontId="34" fillId="0" borderId="12" xfId="0" applyFont="1" applyBorder="1" applyAlignment="1">
      <alignment horizontal="center" vertical="center" wrapText="1"/>
    </xf>
    <xf numFmtId="4" fontId="45" fillId="24" borderId="22" xfId="33" applyNumberFormat="1" applyFont="1" applyFill="1" applyBorder="1" applyAlignment="1">
      <alignment horizontal="center" vertical="top"/>
      <protection/>
    </xf>
    <xf numFmtId="0" fontId="23" fillId="0" borderId="12" xfId="0" applyFont="1" applyFill="1" applyBorder="1" applyAlignment="1">
      <alignment horizontal="justify" vertical="top" wrapText="1"/>
    </xf>
    <xf numFmtId="4" fontId="37" fillId="24" borderId="12" xfId="33" applyNumberFormat="1" applyFont="1" applyFill="1" applyBorder="1" applyAlignment="1">
      <alignment horizontal="center" vertical="top" wrapText="1"/>
      <protection/>
    </xf>
    <xf numFmtId="4" fontId="45" fillId="24" borderId="12" xfId="33" applyNumberFormat="1" applyFont="1" applyFill="1" applyBorder="1" applyAlignment="1">
      <alignment horizontal="center" vertical="top" wrapText="1"/>
      <protection/>
    </xf>
    <xf numFmtId="4" fontId="38" fillId="24" borderId="12" xfId="33" applyNumberFormat="1" applyFont="1" applyFill="1" applyBorder="1" applyAlignment="1">
      <alignment horizontal="center" vertical="top" wrapText="1"/>
      <protection/>
    </xf>
    <xf numFmtId="2" fontId="23" fillId="24" borderId="22" xfId="33" applyNumberFormat="1" applyFont="1" applyFill="1" applyBorder="1" applyAlignment="1">
      <alignment horizontal="justify" vertical="top"/>
      <protection/>
    </xf>
    <xf numFmtId="49" fontId="19" fillId="0" borderId="0" xfId="33" applyNumberFormat="1" applyFont="1" applyFill="1">
      <alignment/>
      <protection/>
    </xf>
    <xf numFmtId="0" fontId="37" fillId="0" borderId="12" xfId="0" applyFont="1" applyBorder="1" applyAlignment="1">
      <alignment horizontal="justify" vertical="top" wrapText="1"/>
    </xf>
    <xf numFmtId="4" fontId="23" fillId="0" borderId="12" xfId="0" applyNumberFormat="1" applyFont="1" applyBorder="1" applyAlignment="1">
      <alignment horizontal="center" vertical="top" wrapText="1"/>
    </xf>
    <xf numFmtId="2" fontId="37" fillId="0" borderId="12" xfId="0" applyNumberFormat="1" applyFont="1" applyBorder="1" applyAlignment="1">
      <alignment horizontal="justify" vertical="top" wrapText="1"/>
    </xf>
    <xf numFmtId="43" fontId="37" fillId="0" borderId="12" xfId="0" applyNumberFormat="1" applyFont="1" applyBorder="1" applyAlignment="1">
      <alignment horizontal="center" vertical="top"/>
    </xf>
    <xf numFmtId="4" fontId="38" fillId="0" borderId="22" xfId="33" applyNumberFormat="1" applyFont="1" applyFill="1" applyBorder="1" applyAlignment="1">
      <alignment horizontal="center" vertical="top"/>
      <protection/>
    </xf>
    <xf numFmtId="0" fontId="37" fillId="0" borderId="12" xfId="0" applyFont="1" applyBorder="1" applyAlignment="1">
      <alignment horizontal="center" vertical="top"/>
    </xf>
    <xf numFmtId="0" fontId="27" fillId="0" borderId="21" xfId="0" applyFont="1" applyBorder="1" applyAlignment="1">
      <alignment horizontal="center" vertical="center" wrapText="1"/>
    </xf>
    <xf numFmtId="2" fontId="27" fillId="0" borderId="18" xfId="0" applyNumberFormat="1" applyFont="1" applyBorder="1" applyAlignment="1">
      <alignment horizontal="center" vertical="top" wrapText="1"/>
    </xf>
    <xf numFmtId="0" fontId="27" fillId="0" borderId="24" xfId="0" applyFont="1" applyBorder="1" applyAlignment="1">
      <alignment horizontal="center" vertical="center" wrapText="1"/>
    </xf>
    <xf numFmtId="0" fontId="28" fillId="0" borderId="18" xfId="0" applyFont="1" applyBorder="1" applyAlignment="1">
      <alignment vertical="center" wrapText="1"/>
    </xf>
    <xf numFmtId="0" fontId="27" fillId="0" borderId="18" xfId="0" applyFont="1" applyBorder="1" applyAlignment="1">
      <alignment horizontal="center" vertical="center" wrapText="1"/>
    </xf>
    <xf numFmtId="2" fontId="43" fillId="24" borderId="22" xfId="33" applyNumberFormat="1" applyFont="1" applyFill="1" applyBorder="1" applyAlignment="1">
      <alignment horizontal="center" vertical="center" wrapText="1"/>
      <protection/>
    </xf>
    <xf numFmtId="49" fontId="26" fillId="0" borderId="15" xfId="0" applyNumberFormat="1" applyFont="1" applyBorder="1" applyAlignment="1">
      <alignment vertical="top" wrapText="1"/>
    </xf>
    <xf numFmtId="0" fontId="66" fillId="25" borderId="31" xfId="0" applyFont="1" applyFill="1" applyBorder="1" applyAlignment="1">
      <alignment horizontal="left" vertical="top" wrapText="1"/>
    </xf>
    <xf numFmtId="0" fontId="66" fillId="25" borderId="30" xfId="0" applyFont="1" applyFill="1" applyBorder="1" applyAlignment="1">
      <alignment horizontal="left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49" fontId="66" fillId="0" borderId="2" xfId="35" applyFont="1" applyProtection="1">
      <alignment horizontal="center"/>
      <protection/>
    </xf>
    <xf numFmtId="0" fontId="66" fillId="0" borderId="33" xfId="34" applyNumberFormat="1" applyFont="1" applyBorder="1" applyAlignment="1" applyProtection="1">
      <alignment vertical="top" wrapText="1"/>
      <protection/>
    </xf>
    <xf numFmtId="0" fontId="67" fillId="0" borderId="33" xfId="34" applyNumberFormat="1" applyFont="1" applyBorder="1" applyAlignment="1" applyProtection="1">
      <alignment vertical="top" wrapText="1"/>
      <protection/>
    </xf>
    <xf numFmtId="49" fontId="67" fillId="0" borderId="2" xfId="35" applyFont="1" applyAlignment="1" applyProtection="1">
      <alignment horizontal="center" vertical="top"/>
      <protection/>
    </xf>
    <xf numFmtId="0" fontId="28" fillId="0" borderId="0" xfId="0" applyFont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top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wrapText="1"/>
    </xf>
    <xf numFmtId="0" fontId="30" fillId="0" borderId="13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1" fontId="27" fillId="0" borderId="12" xfId="0" applyNumberFormat="1" applyFont="1" applyBorder="1" applyAlignment="1">
      <alignment horizontal="center" vertical="top" wrapText="1"/>
    </xf>
    <xf numFmtId="0" fontId="28" fillId="0" borderId="12" xfId="0" applyFont="1" applyBorder="1" applyAlignment="1">
      <alignment vertical="top" wrapText="1"/>
    </xf>
    <xf numFmtId="4" fontId="27" fillId="0" borderId="12" xfId="0" applyNumberFormat="1" applyFont="1" applyBorder="1" applyAlignment="1">
      <alignment horizontal="center" vertical="top" wrapText="1"/>
    </xf>
    <xf numFmtId="0" fontId="30" fillId="0" borderId="34" xfId="0" applyFont="1" applyBorder="1" applyAlignment="1">
      <alignment horizontal="center" vertical="top" wrapText="1"/>
    </xf>
    <xf numFmtId="0" fontId="30" fillId="0" borderId="35" xfId="0" applyFont="1" applyBorder="1" applyAlignment="1">
      <alignment horizontal="center" vertical="top" wrapText="1"/>
    </xf>
    <xf numFmtId="0" fontId="30" fillId="0" borderId="36" xfId="0" applyFont="1" applyBorder="1" applyAlignment="1">
      <alignment horizontal="center" vertical="top" wrapText="1"/>
    </xf>
    <xf numFmtId="0" fontId="30" fillId="0" borderId="37" xfId="0" applyFont="1" applyBorder="1" applyAlignment="1">
      <alignment horizontal="center" vertical="top" wrapText="1"/>
    </xf>
    <xf numFmtId="0" fontId="30" fillId="0" borderId="38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49" fontId="27" fillId="0" borderId="12" xfId="0" applyNumberFormat="1" applyFont="1" applyBorder="1" applyAlignment="1">
      <alignment horizontal="center" vertical="top" wrapText="1"/>
    </xf>
    <xf numFmtId="0" fontId="28" fillId="0" borderId="39" xfId="0" applyFont="1" applyBorder="1" applyAlignment="1">
      <alignment horizontal="left" vertical="top" wrapText="1"/>
    </xf>
    <xf numFmtId="0" fontId="28" fillId="0" borderId="28" xfId="0" applyFont="1" applyBorder="1" applyAlignment="1">
      <alignment horizontal="left" vertical="top" wrapText="1"/>
    </xf>
    <xf numFmtId="4" fontId="27" fillId="0" borderId="39" xfId="0" applyNumberFormat="1" applyFont="1" applyBorder="1" applyAlignment="1">
      <alignment horizontal="center" vertical="top" wrapText="1"/>
    </xf>
    <xf numFmtId="4" fontId="27" fillId="0" borderId="28" xfId="0" applyNumberFormat="1" applyFont="1" applyBorder="1" applyAlignment="1">
      <alignment horizontal="center" vertical="top" wrapText="1"/>
    </xf>
    <xf numFmtId="1" fontId="30" fillId="0" borderId="12" xfId="0" applyNumberFormat="1" applyFont="1" applyBorder="1" applyAlignment="1">
      <alignment horizontal="center" vertical="top" wrapText="1"/>
    </xf>
    <xf numFmtId="0" fontId="34" fillId="0" borderId="12" xfId="0" applyFont="1" applyBorder="1" applyAlignment="1">
      <alignment vertical="top" wrapText="1"/>
    </xf>
    <xf numFmtId="4" fontId="30" fillId="0" borderId="12" xfId="0" applyNumberFormat="1" applyFont="1" applyBorder="1" applyAlignment="1">
      <alignment horizontal="center" vertical="top" wrapText="1"/>
    </xf>
    <xf numFmtId="1" fontId="30" fillId="0" borderId="40" xfId="0" applyNumberFormat="1" applyFont="1" applyBorder="1" applyAlignment="1">
      <alignment horizontal="center" vertical="top" wrapText="1"/>
    </xf>
    <xf numFmtId="1" fontId="30" fillId="0" borderId="41" xfId="0" applyNumberFormat="1" applyFont="1" applyBorder="1" applyAlignment="1">
      <alignment horizontal="center" vertical="top" wrapText="1"/>
    </xf>
    <xf numFmtId="1" fontId="26" fillId="0" borderId="12" xfId="0" applyNumberFormat="1" applyFont="1" applyBorder="1" applyAlignment="1">
      <alignment horizontal="center" vertical="top" wrapText="1"/>
    </xf>
    <xf numFmtId="0" fontId="26" fillId="0" borderId="12" xfId="0" applyFont="1" applyBorder="1" applyAlignment="1">
      <alignment vertical="top" wrapText="1"/>
    </xf>
    <xf numFmtId="4" fontId="26" fillId="0" borderId="12" xfId="0" applyNumberFormat="1" applyFont="1" applyBorder="1" applyAlignment="1">
      <alignment horizontal="center" vertical="top" wrapText="1"/>
    </xf>
    <xf numFmtId="1" fontId="26" fillId="0" borderId="1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72" fillId="0" borderId="0" xfId="0" applyFont="1" applyBorder="1" applyAlignment="1">
      <alignment horizontal="center" vertical="top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justify" vertical="top" wrapText="1"/>
    </xf>
    <xf numFmtId="0" fontId="66" fillId="25" borderId="31" xfId="0" applyFont="1" applyFill="1" applyBorder="1" applyAlignment="1">
      <alignment horizontal="left" vertical="top" wrapText="1"/>
    </xf>
    <xf numFmtId="0" fontId="66" fillId="25" borderId="30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justify" vertical="top" wrapText="1"/>
    </xf>
    <xf numFmtId="0" fontId="30" fillId="0" borderId="12" xfId="0" applyFont="1" applyBorder="1" applyAlignment="1">
      <alignment horizontal="center" vertical="top" wrapText="1"/>
    </xf>
    <xf numFmtId="0" fontId="30" fillId="0" borderId="31" xfId="0" applyFont="1" applyBorder="1" applyAlignment="1">
      <alignment horizontal="center" vertical="top" wrapText="1"/>
    </xf>
    <xf numFmtId="0" fontId="30" fillId="0" borderId="42" xfId="0" applyFont="1" applyBorder="1" applyAlignment="1">
      <alignment horizontal="center" vertical="top" wrapText="1"/>
    </xf>
    <xf numFmtId="0" fontId="30" fillId="0" borderId="30" xfId="0" applyFont="1" applyBorder="1" applyAlignment="1">
      <alignment horizontal="center" vertical="top" wrapText="1"/>
    </xf>
    <xf numFmtId="1" fontId="27" fillId="0" borderId="31" xfId="0" applyNumberFormat="1" applyFont="1" applyBorder="1" applyAlignment="1">
      <alignment horizontal="center" vertical="top" wrapText="1"/>
    </xf>
    <xf numFmtId="1" fontId="27" fillId="0" borderId="42" xfId="0" applyNumberFormat="1" applyFont="1" applyBorder="1" applyAlignment="1">
      <alignment horizontal="center" vertical="top" wrapText="1"/>
    </xf>
    <xf numFmtId="1" fontId="27" fillId="0" borderId="30" xfId="0" applyNumberFormat="1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top" wrapText="1"/>
    </xf>
    <xf numFmtId="0" fontId="27" fillId="0" borderId="31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left" vertical="top" wrapText="1"/>
    </xf>
    <xf numFmtId="0" fontId="27" fillId="0" borderId="30" xfId="0" applyFont="1" applyBorder="1" applyAlignment="1">
      <alignment horizontal="left" vertical="top" wrapText="1"/>
    </xf>
    <xf numFmtId="0" fontId="27" fillId="0" borderId="31" xfId="0" applyFont="1" applyBorder="1" applyAlignment="1">
      <alignment horizontal="center" vertical="top" wrapText="1"/>
    </xf>
    <xf numFmtId="0" fontId="27" fillId="0" borderId="42" xfId="0" applyFont="1" applyBorder="1" applyAlignment="1">
      <alignment horizontal="center" vertical="top" wrapText="1"/>
    </xf>
    <xf numFmtId="0" fontId="27" fillId="0" borderId="30" xfId="0" applyFont="1" applyBorder="1" applyAlignment="1">
      <alignment horizontal="center" vertical="top" wrapText="1"/>
    </xf>
    <xf numFmtId="0" fontId="27" fillId="25" borderId="31" xfId="0" applyFont="1" applyFill="1" applyBorder="1" applyAlignment="1">
      <alignment horizontal="left" vertical="top" wrapText="1"/>
    </xf>
    <xf numFmtId="0" fontId="27" fillId="25" borderId="30" xfId="0" applyFont="1" applyFill="1" applyBorder="1" applyAlignment="1">
      <alignment horizontal="left" vertical="top" wrapText="1"/>
    </xf>
    <xf numFmtId="0" fontId="30" fillId="0" borderId="0" xfId="0" applyFont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49" fontId="37" fillId="0" borderId="22" xfId="33" applyNumberFormat="1" applyFont="1" applyFill="1" applyBorder="1" applyAlignment="1">
      <alignment horizontal="center" vertical="center"/>
      <protection/>
    </xf>
    <xf numFmtId="49" fontId="37" fillId="0" borderId="22" xfId="33" applyNumberFormat="1" applyFont="1" applyFill="1" applyBorder="1" applyAlignment="1">
      <alignment horizontal="center" vertical="center" wrapText="1"/>
      <protection/>
    </xf>
    <xf numFmtId="49" fontId="37" fillId="0" borderId="52" xfId="33" applyNumberFormat="1" applyFont="1" applyFill="1" applyBorder="1" applyAlignment="1">
      <alignment horizontal="center" vertical="center" wrapText="1"/>
      <protection/>
    </xf>
    <xf numFmtId="49" fontId="37" fillId="0" borderId="53" xfId="3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28" fillId="0" borderId="0" xfId="0" applyFont="1" applyAlignment="1">
      <alignment horizontal="right" vertical="top" wrapText="1"/>
    </xf>
    <xf numFmtId="0" fontId="40" fillId="0" borderId="32" xfId="33" applyFont="1" applyFill="1" applyBorder="1" applyAlignment="1">
      <alignment horizontal="center" vertical="center" wrapText="1"/>
      <protection/>
    </xf>
    <xf numFmtId="0" fontId="40" fillId="0" borderId="54" xfId="33" applyFont="1" applyFill="1" applyBorder="1" applyAlignment="1">
      <alignment horizontal="center" vertical="center" wrapText="1"/>
      <protection/>
    </xf>
    <xf numFmtId="49" fontId="40" fillId="0" borderId="32" xfId="33" applyNumberFormat="1" applyFont="1" applyFill="1" applyBorder="1" applyAlignment="1">
      <alignment horizontal="center" vertical="center" wrapText="1"/>
      <protection/>
    </xf>
    <xf numFmtId="49" fontId="40" fillId="0" borderId="54" xfId="33" applyNumberFormat="1" applyFont="1" applyFill="1" applyBorder="1" applyAlignment="1">
      <alignment horizontal="center" vertical="center" wrapText="1"/>
      <protection/>
    </xf>
    <xf numFmtId="0" fontId="32" fillId="0" borderId="0" xfId="0" applyNumberFormat="1" applyFont="1" applyAlignment="1">
      <alignment horizontal="right" vertical="top" wrapText="1"/>
    </xf>
    <xf numFmtId="49" fontId="23" fillId="0" borderId="39" xfId="0" applyNumberFormat="1" applyFont="1" applyBorder="1" applyAlignment="1">
      <alignment horizontal="center" vertical="center" wrapText="1"/>
    </xf>
    <xf numFmtId="49" fontId="23" fillId="0" borderId="28" xfId="0" applyNumberFormat="1" applyFont="1" applyBorder="1" applyAlignment="1">
      <alignment horizontal="center" vertical="center" wrapText="1"/>
    </xf>
    <xf numFmtId="49" fontId="43" fillId="0" borderId="39" xfId="0" applyNumberFormat="1" applyFont="1" applyBorder="1" applyAlignment="1">
      <alignment horizontal="center" vertical="center" wrapText="1"/>
    </xf>
    <xf numFmtId="49" fontId="43" fillId="0" borderId="28" xfId="0" applyNumberFormat="1" applyFont="1" applyBorder="1" applyAlignment="1">
      <alignment horizontal="center" vertical="center" wrapText="1"/>
    </xf>
    <xf numFmtId="4" fontId="43" fillId="0" borderId="55" xfId="33" applyNumberFormat="1" applyFont="1" applyFill="1" applyBorder="1" applyAlignment="1">
      <alignment horizontal="center" vertical="center" wrapText="1"/>
      <protection/>
    </xf>
    <xf numFmtId="4" fontId="43" fillId="0" borderId="56" xfId="33" applyNumberFormat="1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right" wrapText="1"/>
    </xf>
    <xf numFmtId="49" fontId="43" fillId="0" borderId="57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right" vertical="top" wrapText="1"/>
    </xf>
    <xf numFmtId="0" fontId="62" fillId="0" borderId="12" xfId="0" applyFont="1" applyBorder="1" applyAlignment="1">
      <alignment vertical="center"/>
    </xf>
    <xf numFmtId="0" fontId="23" fillId="0" borderId="0" xfId="0" applyFont="1" applyAlignment="1">
      <alignment horizontal="right" vertical="top" wrapText="1"/>
    </xf>
    <xf numFmtId="0" fontId="23" fillId="0" borderId="0" xfId="0" applyFont="1" applyAlignment="1">
      <alignment horizontal="right" vertical="top"/>
    </xf>
    <xf numFmtId="0" fontId="65" fillId="0" borderId="0" xfId="0" applyFont="1" applyAlignment="1">
      <alignment horizontal="center" vertical="center" wrapText="1"/>
    </xf>
    <xf numFmtId="49" fontId="63" fillId="0" borderId="12" xfId="0" applyNumberFormat="1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6" fillId="0" borderId="58" xfId="0" applyFont="1" applyBorder="1" applyAlignment="1">
      <alignment horizontal="center" vertical="top" wrapText="1"/>
    </xf>
    <xf numFmtId="0" fontId="26" fillId="0" borderId="59" xfId="0" applyFont="1" applyBorder="1" applyAlignment="1">
      <alignment horizontal="center" vertical="top" wrapText="1"/>
    </xf>
    <xf numFmtId="0" fontId="26" fillId="0" borderId="6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7" fillId="0" borderId="61" xfId="0" applyFont="1" applyBorder="1" applyAlignment="1">
      <alignment horizontal="center" vertical="top" wrapText="1"/>
    </xf>
    <xf numFmtId="0" fontId="27" fillId="0" borderId="62" xfId="0" applyFont="1" applyBorder="1" applyAlignment="1">
      <alignment horizontal="center" vertical="top" wrapText="1"/>
    </xf>
    <xf numFmtId="0" fontId="27" fillId="0" borderId="61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xl31" xfId="34"/>
    <cellStyle name="xl43" xfId="35"/>
    <cellStyle name="xl4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1" sqref="B1:C1"/>
    </sheetView>
  </sheetViews>
  <sheetFormatPr defaultColWidth="9.140625" defaultRowHeight="15"/>
  <cols>
    <col min="1" max="1" width="31.140625" style="0" customWidth="1"/>
    <col min="2" max="2" width="43.140625" style="0" customWidth="1"/>
    <col min="3" max="3" width="13.00390625" style="0" customWidth="1"/>
  </cols>
  <sheetData>
    <row r="1" spans="1:3" ht="108.75" customHeight="1">
      <c r="A1" s="32"/>
      <c r="B1" s="271" t="s">
        <v>451</v>
      </c>
      <c r="C1" s="271"/>
    </row>
    <row r="2" spans="1:3" ht="9" customHeight="1">
      <c r="A2" s="32"/>
      <c r="B2" s="32"/>
      <c r="C2" s="32"/>
    </row>
    <row r="3" spans="1:3" ht="74.25" customHeight="1">
      <c r="A3" s="272" t="s">
        <v>444</v>
      </c>
      <c r="B3" s="272"/>
      <c r="C3" s="272"/>
    </row>
    <row r="4" ht="7.5" customHeight="1" thickBot="1"/>
    <row r="5" spans="1:3" ht="85.5" customHeight="1" thickBot="1">
      <c r="A5" s="130" t="s">
        <v>255</v>
      </c>
      <c r="B5" s="131" t="s">
        <v>256</v>
      </c>
      <c r="C5" s="130" t="s">
        <v>445</v>
      </c>
    </row>
    <row r="6" spans="1:3" ht="79.5" customHeight="1" thickBot="1">
      <c r="A6" s="132" t="s">
        <v>257</v>
      </c>
      <c r="B6" s="132" t="s">
        <v>12</v>
      </c>
      <c r="C6" s="133">
        <v>100</v>
      </c>
    </row>
    <row r="7" spans="1:3" ht="79.5" customHeight="1" thickBot="1">
      <c r="A7" s="132" t="s">
        <v>258</v>
      </c>
      <c r="B7" s="132" t="s">
        <v>59</v>
      </c>
      <c r="C7" s="133">
        <v>100</v>
      </c>
    </row>
    <row r="8" spans="1:3" ht="95.25" customHeight="1" thickBot="1">
      <c r="A8" s="132" t="s">
        <v>259</v>
      </c>
      <c r="B8" s="134" t="s">
        <v>13</v>
      </c>
      <c r="C8" s="133">
        <v>100</v>
      </c>
    </row>
    <row r="9" spans="1:3" ht="57.75" customHeight="1" thickBot="1">
      <c r="A9" s="132" t="s">
        <v>260</v>
      </c>
      <c r="B9" s="134" t="s">
        <v>14</v>
      </c>
      <c r="C9" s="133">
        <v>100</v>
      </c>
    </row>
    <row r="10" spans="1:3" ht="39" customHeight="1" thickBot="1">
      <c r="A10" s="132" t="s">
        <v>261</v>
      </c>
      <c r="B10" s="134" t="s">
        <v>15</v>
      </c>
      <c r="C10" s="133">
        <v>100</v>
      </c>
    </row>
  </sheetData>
  <sheetProtection/>
  <mergeCells count="2">
    <mergeCell ref="B1:C1"/>
    <mergeCell ref="A3:C3"/>
  </mergeCells>
  <printOptions/>
  <pageMargins left="0.7874015748031497" right="0.5905511811023623" top="0.5905511811023623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zoomScale="90" zoomScaleNormal="90" zoomScalePageLayoutView="0" workbookViewId="0" topLeftCell="A1">
      <selection activeCell="C1" sqref="C1:E1"/>
    </sheetView>
  </sheetViews>
  <sheetFormatPr defaultColWidth="9.140625" defaultRowHeight="15"/>
  <cols>
    <col min="1" max="1" width="29.28125" style="0" customWidth="1"/>
    <col min="2" max="2" width="42.28125" style="0" customWidth="1"/>
    <col min="3" max="4" width="16.421875" style="0" bestFit="1" customWidth="1"/>
    <col min="5" max="5" width="19.421875" style="0" customWidth="1"/>
  </cols>
  <sheetData>
    <row r="1" spans="3:5" ht="105" customHeight="1">
      <c r="C1" s="273" t="s">
        <v>482</v>
      </c>
      <c r="D1" s="273"/>
      <c r="E1" s="273"/>
    </row>
    <row r="2" spans="1:5" ht="87.75" customHeight="1">
      <c r="A2" s="32"/>
      <c r="B2" s="109"/>
      <c r="C2" s="273" t="s">
        <v>452</v>
      </c>
      <c r="D2" s="273"/>
      <c r="E2" s="273"/>
    </row>
    <row r="3" spans="1:5" ht="15">
      <c r="A3" s="32"/>
      <c r="B3" s="32"/>
      <c r="C3" s="32"/>
      <c r="E3" s="32" t="s">
        <v>16</v>
      </c>
    </row>
    <row r="4" spans="1:3" ht="15">
      <c r="A4" s="32"/>
      <c r="B4" s="32"/>
      <c r="C4" s="32"/>
    </row>
    <row r="5" spans="1:5" ht="58.5" customHeight="1">
      <c r="A5" s="274" t="s">
        <v>313</v>
      </c>
      <c r="B5" s="274"/>
      <c r="C5" s="274"/>
      <c r="D5" s="275"/>
      <c r="E5" s="275"/>
    </row>
    <row r="6" ht="15.75" thickBot="1"/>
    <row r="7" spans="1:5" ht="15.75" customHeight="1">
      <c r="A7" s="276" t="s">
        <v>255</v>
      </c>
      <c r="B7" s="276" t="s">
        <v>19</v>
      </c>
      <c r="C7" s="282" t="s">
        <v>2</v>
      </c>
      <c r="D7" s="283"/>
      <c r="E7" s="284"/>
    </row>
    <row r="8" spans="1:5" ht="15.75" thickBot="1">
      <c r="A8" s="277"/>
      <c r="B8" s="277"/>
      <c r="C8" s="285"/>
      <c r="D8" s="286"/>
      <c r="E8" s="287"/>
    </row>
    <row r="9" spans="1:5" ht="16.5" thickBot="1">
      <c r="A9" s="35"/>
      <c r="B9" s="278"/>
      <c r="C9" s="266">
        <v>2019</v>
      </c>
      <c r="D9" s="37">
        <v>2020</v>
      </c>
      <c r="E9" s="37">
        <v>2021</v>
      </c>
    </row>
    <row r="10" spans="1:5" ht="15.75">
      <c r="A10" s="111">
        <v>1</v>
      </c>
      <c r="B10" s="112">
        <v>2</v>
      </c>
      <c r="C10" s="113">
        <v>3</v>
      </c>
      <c r="D10" s="113">
        <v>4</v>
      </c>
      <c r="E10" s="113">
        <v>5</v>
      </c>
    </row>
    <row r="11" spans="1:5" ht="28.5">
      <c r="A11" s="184" t="s">
        <v>211</v>
      </c>
      <c r="B11" s="185" t="s">
        <v>209</v>
      </c>
      <c r="C11" s="186">
        <f>C12+C21+C17</f>
        <v>248500</v>
      </c>
      <c r="D11" s="186">
        <f>D12+D21+D17</f>
        <v>148000</v>
      </c>
      <c r="E11" s="186">
        <f>E12+E21+E17</f>
        <v>148000</v>
      </c>
    </row>
    <row r="12" spans="1:5" ht="15.75">
      <c r="A12" s="184" t="s">
        <v>212</v>
      </c>
      <c r="B12" s="187" t="s">
        <v>22</v>
      </c>
      <c r="C12" s="186">
        <f>C13</f>
        <v>40000</v>
      </c>
      <c r="D12" s="186">
        <f>D13</f>
        <v>40000</v>
      </c>
      <c r="E12" s="186">
        <f>E13</f>
        <v>40000</v>
      </c>
    </row>
    <row r="13" spans="1:5" ht="15" customHeight="1">
      <c r="A13" s="279" t="s">
        <v>213</v>
      </c>
      <c r="B13" s="280" t="s">
        <v>23</v>
      </c>
      <c r="C13" s="281">
        <f>C16</f>
        <v>40000</v>
      </c>
      <c r="D13" s="281">
        <v>40000</v>
      </c>
      <c r="E13" s="281">
        <v>40000</v>
      </c>
    </row>
    <row r="14" spans="1:5" ht="9.75" customHeight="1">
      <c r="A14" s="279"/>
      <c r="B14" s="280"/>
      <c r="C14" s="281"/>
      <c r="D14" s="281"/>
      <c r="E14" s="281"/>
    </row>
    <row r="15" spans="1:5" ht="105">
      <c r="A15" s="190" t="s">
        <v>295</v>
      </c>
      <c r="B15" s="191" t="s">
        <v>395</v>
      </c>
      <c r="C15" s="189">
        <v>40000</v>
      </c>
      <c r="D15" s="189">
        <v>40000</v>
      </c>
      <c r="E15" s="189">
        <v>40000</v>
      </c>
    </row>
    <row r="16" spans="1:5" ht="105">
      <c r="A16" s="190" t="s">
        <v>296</v>
      </c>
      <c r="B16" s="191" t="s">
        <v>210</v>
      </c>
      <c r="C16" s="189">
        <v>40000</v>
      </c>
      <c r="D16" s="189">
        <v>40000</v>
      </c>
      <c r="E16" s="189">
        <v>40000</v>
      </c>
    </row>
    <row r="17" spans="1:5" ht="18" customHeight="1">
      <c r="A17" s="270" t="s">
        <v>473</v>
      </c>
      <c r="B17" s="269" t="s">
        <v>471</v>
      </c>
      <c r="C17" s="186">
        <f aca="true" t="shared" si="0" ref="C17:E19">C18</f>
        <v>500</v>
      </c>
      <c r="D17" s="186">
        <f t="shared" si="0"/>
        <v>0</v>
      </c>
      <c r="E17" s="186">
        <f t="shared" si="0"/>
        <v>0</v>
      </c>
    </row>
    <row r="18" spans="1:5" ht="15.75">
      <c r="A18" s="267" t="s">
        <v>474</v>
      </c>
      <c r="B18" s="268" t="s">
        <v>472</v>
      </c>
      <c r="C18" s="189">
        <f t="shared" si="0"/>
        <v>500</v>
      </c>
      <c r="D18" s="189">
        <f t="shared" si="0"/>
        <v>0</v>
      </c>
      <c r="E18" s="189">
        <f t="shared" si="0"/>
        <v>0</v>
      </c>
    </row>
    <row r="19" spans="1:5" ht="15.75">
      <c r="A19" s="267" t="s">
        <v>475</v>
      </c>
      <c r="B19" s="268" t="s">
        <v>472</v>
      </c>
      <c r="C19" s="189">
        <f t="shared" si="0"/>
        <v>500</v>
      </c>
      <c r="D19" s="189">
        <f t="shared" si="0"/>
        <v>0</v>
      </c>
      <c r="E19" s="189">
        <f t="shared" si="0"/>
        <v>0</v>
      </c>
    </row>
    <row r="20" spans="1:5" ht="15.75">
      <c r="A20" s="267" t="s">
        <v>476</v>
      </c>
      <c r="B20" s="268" t="s">
        <v>472</v>
      </c>
      <c r="C20" s="189">
        <v>500</v>
      </c>
      <c r="D20" s="189">
        <v>0</v>
      </c>
      <c r="E20" s="189">
        <v>0</v>
      </c>
    </row>
    <row r="21" spans="1:5" ht="15" customHeight="1">
      <c r="A21" s="182" t="s">
        <v>208</v>
      </c>
      <c r="B21" s="187" t="s">
        <v>24</v>
      </c>
      <c r="C21" s="186">
        <f>SUM(C22+C28)</f>
        <v>208000</v>
      </c>
      <c r="D21" s="186">
        <f>SUM(D22+D28)</f>
        <v>108000</v>
      </c>
      <c r="E21" s="186">
        <f>SUM(E22+E28)</f>
        <v>108000</v>
      </c>
    </row>
    <row r="22" spans="1:5" ht="27" customHeight="1">
      <c r="A22" s="279" t="s">
        <v>216</v>
      </c>
      <c r="B22" s="280" t="s">
        <v>25</v>
      </c>
      <c r="C22" s="281">
        <f>C26</f>
        <v>10000</v>
      </c>
      <c r="D22" s="281">
        <f>D26</f>
        <v>8000</v>
      </c>
      <c r="E22" s="281">
        <f>E26</f>
        <v>8000</v>
      </c>
    </row>
    <row r="23" spans="1:5" ht="35.25" customHeight="1" hidden="1">
      <c r="A23" s="279"/>
      <c r="B23" s="280"/>
      <c r="C23" s="281"/>
      <c r="D23" s="281"/>
      <c r="E23" s="281"/>
    </row>
    <row r="24" spans="1:5" ht="64.5" customHeight="1">
      <c r="A24" s="279" t="s">
        <v>215</v>
      </c>
      <c r="B24" s="280" t="s">
        <v>26</v>
      </c>
      <c r="C24" s="281">
        <f>C26</f>
        <v>10000</v>
      </c>
      <c r="D24" s="281">
        <f>D26</f>
        <v>8000</v>
      </c>
      <c r="E24" s="281">
        <f>E26</f>
        <v>8000</v>
      </c>
    </row>
    <row r="25" spans="1:5" ht="3" customHeight="1">
      <c r="A25" s="279"/>
      <c r="B25" s="280"/>
      <c r="C25" s="281"/>
      <c r="D25" s="281"/>
      <c r="E25" s="281"/>
    </row>
    <row r="26" spans="1:5" ht="24" customHeight="1">
      <c r="A26" s="288" t="s">
        <v>297</v>
      </c>
      <c r="B26" s="280" t="s">
        <v>52</v>
      </c>
      <c r="C26" s="281">
        <v>10000</v>
      </c>
      <c r="D26" s="281">
        <v>8000</v>
      </c>
      <c r="E26" s="281">
        <v>8000</v>
      </c>
    </row>
    <row r="27" spans="1:5" ht="45.75" customHeight="1">
      <c r="A27" s="288"/>
      <c r="B27" s="280"/>
      <c r="C27" s="281"/>
      <c r="D27" s="281"/>
      <c r="E27" s="281"/>
    </row>
    <row r="28" spans="1:5" ht="15" customHeight="1">
      <c r="A28" s="279" t="s">
        <v>219</v>
      </c>
      <c r="B28" s="280" t="s">
        <v>27</v>
      </c>
      <c r="C28" s="281">
        <f>C30+C36</f>
        <v>198000</v>
      </c>
      <c r="D28" s="281">
        <f>D30+D36</f>
        <v>100000</v>
      </c>
      <c r="E28" s="281">
        <f>E30+E36</f>
        <v>100000</v>
      </c>
    </row>
    <row r="29" spans="1:5" ht="15" customHeight="1">
      <c r="A29" s="279"/>
      <c r="B29" s="280"/>
      <c r="C29" s="281"/>
      <c r="D29" s="281"/>
      <c r="E29" s="281"/>
    </row>
    <row r="30" spans="1:5" ht="26.25" customHeight="1">
      <c r="A30" s="279" t="s">
        <v>218</v>
      </c>
      <c r="B30" s="280" t="s">
        <v>217</v>
      </c>
      <c r="C30" s="281">
        <f>C34</f>
        <v>8000</v>
      </c>
      <c r="D30" s="281">
        <f>D34</f>
        <v>10000</v>
      </c>
      <c r="E30" s="281">
        <f>E34</f>
        <v>10000</v>
      </c>
    </row>
    <row r="31" spans="1:5" ht="57" customHeight="1" hidden="1">
      <c r="A31" s="279"/>
      <c r="B31" s="280"/>
      <c r="C31" s="281"/>
      <c r="D31" s="281"/>
      <c r="E31" s="281"/>
    </row>
    <row r="32" spans="1:5" ht="67.5" customHeight="1">
      <c r="A32" s="288" t="s">
        <v>298</v>
      </c>
      <c r="B32" s="280" t="s">
        <v>54</v>
      </c>
      <c r="C32" s="281">
        <f>C34</f>
        <v>8000</v>
      </c>
      <c r="D32" s="281">
        <v>10000</v>
      </c>
      <c r="E32" s="281">
        <v>10000</v>
      </c>
    </row>
    <row r="33" spans="1:5" ht="15" hidden="1">
      <c r="A33" s="288"/>
      <c r="B33" s="280"/>
      <c r="C33" s="281"/>
      <c r="D33" s="281"/>
      <c r="E33" s="281"/>
    </row>
    <row r="34" spans="1:5" ht="64.5" customHeight="1">
      <c r="A34" s="288" t="s">
        <v>299</v>
      </c>
      <c r="B34" s="280" t="s">
        <v>54</v>
      </c>
      <c r="C34" s="281">
        <v>8000</v>
      </c>
      <c r="D34" s="281">
        <v>10000</v>
      </c>
      <c r="E34" s="281">
        <v>10000</v>
      </c>
    </row>
    <row r="35" spans="1:5" ht="15" customHeight="1" hidden="1">
      <c r="A35" s="288"/>
      <c r="B35" s="280"/>
      <c r="C35" s="281"/>
      <c r="D35" s="281"/>
      <c r="E35" s="281"/>
    </row>
    <row r="36" spans="1:5" ht="23.25" customHeight="1">
      <c r="A36" s="190" t="s">
        <v>220</v>
      </c>
      <c r="B36" s="191" t="s">
        <v>221</v>
      </c>
      <c r="C36" s="189">
        <f>C38</f>
        <v>190000</v>
      </c>
      <c r="D36" s="189">
        <f>D38</f>
        <v>90000</v>
      </c>
      <c r="E36" s="189">
        <f>E38</f>
        <v>90000</v>
      </c>
    </row>
    <row r="37" spans="1:5" ht="66.75" customHeight="1">
      <c r="A37" s="190" t="s">
        <v>300</v>
      </c>
      <c r="B37" s="191" t="s">
        <v>53</v>
      </c>
      <c r="C37" s="189">
        <f>C38</f>
        <v>190000</v>
      </c>
      <c r="D37" s="189">
        <v>90000</v>
      </c>
      <c r="E37" s="189">
        <v>90000</v>
      </c>
    </row>
    <row r="38" spans="1:5" ht="61.5" customHeight="1">
      <c r="A38" s="190" t="s">
        <v>301</v>
      </c>
      <c r="B38" s="191" t="s">
        <v>396</v>
      </c>
      <c r="C38" s="189">
        <v>190000</v>
      </c>
      <c r="D38" s="189">
        <v>90000</v>
      </c>
      <c r="E38" s="189">
        <v>90000</v>
      </c>
    </row>
    <row r="39" spans="1:5" ht="15" customHeight="1">
      <c r="A39" s="193" t="s">
        <v>224</v>
      </c>
      <c r="B39" s="194" t="s">
        <v>225</v>
      </c>
      <c r="C39" s="186">
        <f>C40</f>
        <v>3566076.18</v>
      </c>
      <c r="D39" s="186">
        <f>D40</f>
        <v>3192029.17</v>
      </c>
      <c r="E39" s="186">
        <f>E40</f>
        <v>2857388.86</v>
      </c>
    </row>
    <row r="40" spans="1:5" ht="44.25" customHeight="1">
      <c r="A40" s="193" t="s">
        <v>227</v>
      </c>
      <c r="B40" s="194" t="s">
        <v>226</v>
      </c>
      <c r="C40" s="186">
        <f>C41+C52+C56+C64</f>
        <v>3566076.18</v>
      </c>
      <c r="D40" s="186">
        <f>D41+D52+D56+D64</f>
        <v>3192029.17</v>
      </c>
      <c r="E40" s="186">
        <f>E41+E52+E56+E64</f>
        <v>2857388.86</v>
      </c>
    </row>
    <row r="41" spans="1:5" ht="44.25" customHeight="1">
      <c r="A41" s="293" t="s">
        <v>398</v>
      </c>
      <c r="B41" s="294" t="s">
        <v>30</v>
      </c>
      <c r="C41" s="295">
        <f>C43+C49</f>
        <v>3201350</v>
      </c>
      <c r="D41" s="295">
        <f>D43+D49</f>
        <v>3015100</v>
      </c>
      <c r="E41" s="295">
        <f>E43+E49</f>
        <v>2777000</v>
      </c>
    </row>
    <row r="42" spans="1:5" ht="0.75" customHeight="1">
      <c r="A42" s="293"/>
      <c r="B42" s="294"/>
      <c r="C42" s="295"/>
      <c r="D42" s="295"/>
      <c r="E42" s="295"/>
    </row>
    <row r="43" spans="1:5" ht="42.75" customHeight="1">
      <c r="A43" s="279" t="s">
        <v>399</v>
      </c>
      <c r="B43" s="289" t="s">
        <v>31</v>
      </c>
      <c r="C43" s="291">
        <f>C45</f>
        <v>3023900</v>
      </c>
      <c r="D43" s="291">
        <f>D45</f>
        <v>3015100</v>
      </c>
      <c r="E43" s="281">
        <f>E45</f>
        <v>2777000</v>
      </c>
    </row>
    <row r="44" spans="1:5" ht="65.25" customHeight="1" hidden="1">
      <c r="A44" s="279"/>
      <c r="B44" s="290"/>
      <c r="C44" s="292"/>
      <c r="D44" s="292"/>
      <c r="E44" s="281"/>
    </row>
    <row r="45" spans="1:5" ht="15" customHeight="1">
      <c r="A45" s="279" t="s">
        <v>400</v>
      </c>
      <c r="B45" s="280" t="s">
        <v>32</v>
      </c>
      <c r="C45" s="281">
        <f>C47</f>
        <v>3023900</v>
      </c>
      <c r="D45" s="291">
        <f>D47</f>
        <v>3015100</v>
      </c>
      <c r="E45" s="281">
        <f>E47</f>
        <v>2777000</v>
      </c>
    </row>
    <row r="46" spans="1:5" ht="15" customHeight="1">
      <c r="A46" s="279"/>
      <c r="B46" s="280"/>
      <c r="C46" s="281"/>
      <c r="D46" s="292"/>
      <c r="E46" s="281"/>
    </row>
    <row r="47" spans="1:5" ht="15">
      <c r="A47" s="288" t="s">
        <v>401</v>
      </c>
      <c r="B47" s="280" t="s">
        <v>397</v>
      </c>
      <c r="C47" s="281">
        <v>3023900</v>
      </c>
      <c r="D47" s="281">
        <v>3015100</v>
      </c>
      <c r="E47" s="281">
        <v>2777000</v>
      </c>
    </row>
    <row r="48" spans="1:5" ht="15" customHeight="1">
      <c r="A48" s="288"/>
      <c r="B48" s="280"/>
      <c r="C48" s="281"/>
      <c r="D48" s="281"/>
      <c r="E48" s="281"/>
    </row>
    <row r="49" spans="1:5" ht="30" customHeight="1">
      <c r="A49" s="192" t="s">
        <v>402</v>
      </c>
      <c r="B49" s="188" t="s">
        <v>275</v>
      </c>
      <c r="C49" s="195">
        <f aca="true" t="shared" si="1" ref="C49:E50">C50</f>
        <v>177450</v>
      </c>
      <c r="D49" s="195">
        <f t="shared" si="1"/>
        <v>0</v>
      </c>
      <c r="E49" s="195">
        <f t="shared" si="1"/>
        <v>0</v>
      </c>
    </row>
    <row r="50" spans="1:5" ht="57" customHeight="1">
      <c r="A50" s="192" t="s">
        <v>403</v>
      </c>
      <c r="B50" s="188" t="s">
        <v>276</v>
      </c>
      <c r="C50" s="195">
        <f t="shared" si="1"/>
        <v>177450</v>
      </c>
      <c r="D50" s="195">
        <f t="shared" si="1"/>
        <v>0</v>
      </c>
      <c r="E50" s="195">
        <f t="shared" si="1"/>
        <v>0</v>
      </c>
    </row>
    <row r="51" spans="1:5" ht="54" customHeight="1">
      <c r="A51" s="192" t="s">
        <v>404</v>
      </c>
      <c r="B51" s="188" t="s">
        <v>58</v>
      </c>
      <c r="C51" s="195">
        <v>177450</v>
      </c>
      <c r="D51" s="195">
        <v>0</v>
      </c>
      <c r="E51" s="195">
        <v>0</v>
      </c>
    </row>
    <row r="52" spans="1:5" ht="50.25" customHeight="1">
      <c r="A52" s="196" t="s">
        <v>405</v>
      </c>
      <c r="B52" s="197" t="s">
        <v>234</v>
      </c>
      <c r="C52" s="198">
        <f>C53</f>
        <v>196835</v>
      </c>
      <c r="D52" s="198">
        <f>D53</f>
        <v>0</v>
      </c>
      <c r="E52" s="198">
        <f>E53</f>
        <v>0</v>
      </c>
    </row>
    <row r="53" spans="1:5" ht="26.25" customHeight="1">
      <c r="A53" s="199" t="s">
        <v>406</v>
      </c>
      <c r="B53" s="200" t="s">
        <v>235</v>
      </c>
      <c r="C53" s="189">
        <f>C55</f>
        <v>196835</v>
      </c>
      <c r="D53" s="189">
        <v>0</v>
      </c>
      <c r="E53" s="189">
        <v>0</v>
      </c>
    </row>
    <row r="54" spans="1:5" ht="30">
      <c r="A54" s="199" t="s">
        <v>407</v>
      </c>
      <c r="B54" s="200" t="s">
        <v>236</v>
      </c>
      <c r="C54" s="189">
        <f>C55</f>
        <v>196835</v>
      </c>
      <c r="D54" s="189">
        <v>0</v>
      </c>
      <c r="E54" s="189">
        <v>0</v>
      </c>
    </row>
    <row r="55" spans="1:5" ht="30">
      <c r="A55" s="199" t="s">
        <v>408</v>
      </c>
      <c r="B55" s="200" t="s">
        <v>236</v>
      </c>
      <c r="C55" s="189">
        <v>196835</v>
      </c>
      <c r="D55" s="189">
        <v>0</v>
      </c>
      <c r="E55" s="189">
        <v>0</v>
      </c>
    </row>
    <row r="56" spans="1:5" ht="15">
      <c r="A56" s="296" t="s">
        <v>409</v>
      </c>
      <c r="B56" s="294" t="s">
        <v>237</v>
      </c>
      <c r="C56" s="295">
        <f>C58+C61</f>
        <v>80373.6</v>
      </c>
      <c r="D56" s="295">
        <f>D58+D61</f>
        <v>80380.57</v>
      </c>
      <c r="E56" s="295">
        <f>E58+E61</f>
        <v>80388.86</v>
      </c>
    </row>
    <row r="57" spans="1:5" ht="15">
      <c r="A57" s="297"/>
      <c r="B57" s="294"/>
      <c r="C57" s="295"/>
      <c r="D57" s="295"/>
      <c r="E57" s="295"/>
    </row>
    <row r="58" spans="1:5" ht="45">
      <c r="A58" s="199" t="s">
        <v>410</v>
      </c>
      <c r="B58" s="200" t="s">
        <v>238</v>
      </c>
      <c r="C58" s="189">
        <f aca="true" t="shared" si="2" ref="C58:E59">C59</f>
        <v>80220</v>
      </c>
      <c r="D58" s="189">
        <f t="shared" si="2"/>
        <v>80220</v>
      </c>
      <c r="E58" s="189">
        <f t="shared" si="2"/>
        <v>80220</v>
      </c>
    </row>
    <row r="59" spans="1:5" ht="60">
      <c r="A59" s="199" t="s">
        <v>411</v>
      </c>
      <c r="B59" s="200" t="s">
        <v>239</v>
      </c>
      <c r="C59" s="189">
        <f t="shared" si="2"/>
        <v>80220</v>
      </c>
      <c r="D59" s="189">
        <f t="shared" si="2"/>
        <v>80220</v>
      </c>
      <c r="E59" s="189">
        <f t="shared" si="2"/>
        <v>80220</v>
      </c>
    </row>
    <row r="60" spans="1:5" ht="60">
      <c r="A60" s="199" t="s">
        <v>412</v>
      </c>
      <c r="B60" s="200" t="s">
        <v>239</v>
      </c>
      <c r="C60" s="189">
        <v>80220</v>
      </c>
      <c r="D60" s="189">
        <v>80220</v>
      </c>
      <c r="E60" s="189">
        <v>80220</v>
      </c>
    </row>
    <row r="61" spans="1:5" ht="75">
      <c r="A61" s="199" t="s">
        <v>413</v>
      </c>
      <c r="B61" s="200" t="s">
        <v>243</v>
      </c>
      <c r="C61" s="189">
        <f aca="true" t="shared" si="3" ref="C61:E62">C62</f>
        <v>153.6</v>
      </c>
      <c r="D61" s="189">
        <f t="shared" si="3"/>
        <v>160.57</v>
      </c>
      <c r="E61" s="189">
        <f t="shared" si="3"/>
        <v>168.86</v>
      </c>
    </row>
    <row r="62" spans="1:5" ht="90">
      <c r="A62" s="199" t="s">
        <v>414</v>
      </c>
      <c r="B62" s="200" t="s">
        <v>244</v>
      </c>
      <c r="C62" s="189">
        <f t="shared" si="3"/>
        <v>153.6</v>
      </c>
      <c r="D62" s="189">
        <f t="shared" si="3"/>
        <v>160.57</v>
      </c>
      <c r="E62" s="189">
        <f t="shared" si="3"/>
        <v>168.86</v>
      </c>
    </row>
    <row r="63" spans="1:5" ht="90">
      <c r="A63" s="199" t="s">
        <v>415</v>
      </c>
      <c r="B63" s="200" t="s">
        <v>244</v>
      </c>
      <c r="C63" s="189">
        <v>153.6</v>
      </c>
      <c r="D63" s="189">
        <v>160.57</v>
      </c>
      <c r="E63" s="189">
        <v>168.86</v>
      </c>
    </row>
    <row r="64" spans="1:5" ht="15.75">
      <c r="A64" s="193" t="s">
        <v>416</v>
      </c>
      <c r="B64" s="194" t="s">
        <v>247</v>
      </c>
      <c r="C64" s="186">
        <f aca="true" t="shared" si="4" ref="C64:D67">C65</f>
        <v>87517.58</v>
      </c>
      <c r="D64" s="186">
        <f t="shared" si="4"/>
        <v>96548.6</v>
      </c>
      <c r="E64" s="186">
        <v>0</v>
      </c>
    </row>
    <row r="65" spans="1:5" ht="15.75">
      <c r="A65" s="199" t="s">
        <v>416</v>
      </c>
      <c r="B65" s="201" t="s">
        <v>302</v>
      </c>
      <c r="C65" s="189">
        <f t="shared" si="4"/>
        <v>87517.58</v>
      </c>
      <c r="D65" s="189">
        <f t="shared" si="4"/>
        <v>96548.6</v>
      </c>
      <c r="E65" s="189">
        <v>0</v>
      </c>
    </row>
    <row r="66" spans="1:5" ht="90">
      <c r="A66" s="199" t="s">
        <v>417</v>
      </c>
      <c r="B66" s="201" t="s">
        <v>248</v>
      </c>
      <c r="C66" s="189">
        <f t="shared" si="4"/>
        <v>87517.58</v>
      </c>
      <c r="D66" s="189">
        <f t="shared" si="4"/>
        <v>96548.6</v>
      </c>
      <c r="E66" s="189">
        <v>0</v>
      </c>
    </row>
    <row r="67" spans="1:5" ht="105">
      <c r="A67" s="199" t="s">
        <v>418</v>
      </c>
      <c r="B67" s="201" t="s">
        <v>249</v>
      </c>
      <c r="C67" s="189">
        <f t="shared" si="4"/>
        <v>87517.58</v>
      </c>
      <c r="D67" s="189">
        <f t="shared" si="4"/>
        <v>96548.6</v>
      </c>
      <c r="E67" s="189">
        <v>0</v>
      </c>
    </row>
    <row r="68" spans="1:5" ht="105">
      <c r="A68" s="199" t="s">
        <v>419</v>
      </c>
      <c r="B68" s="201" t="s">
        <v>34</v>
      </c>
      <c r="C68" s="189">
        <v>87517.58</v>
      </c>
      <c r="D68" s="189">
        <v>96548.6</v>
      </c>
      <c r="E68" s="189">
        <v>0</v>
      </c>
    </row>
    <row r="69" spans="1:5" ht="141.75">
      <c r="A69" s="228" t="s">
        <v>317</v>
      </c>
      <c r="B69" s="229" t="s">
        <v>318</v>
      </c>
      <c r="C69" s="230">
        <f aca="true" t="shared" si="5" ref="C69:E70">C70</f>
        <v>0</v>
      </c>
      <c r="D69" s="230">
        <f t="shared" si="5"/>
        <v>0</v>
      </c>
      <c r="E69" s="230">
        <f t="shared" si="5"/>
        <v>0</v>
      </c>
    </row>
    <row r="70" spans="1:5" ht="157.5">
      <c r="A70" s="231" t="s">
        <v>420</v>
      </c>
      <c r="B70" s="232" t="s">
        <v>57</v>
      </c>
      <c r="C70" s="233">
        <f t="shared" si="5"/>
        <v>0</v>
      </c>
      <c r="D70" s="233">
        <f t="shared" si="5"/>
        <v>0</v>
      </c>
      <c r="E70" s="233">
        <f t="shared" si="5"/>
        <v>0</v>
      </c>
    </row>
    <row r="71" spans="1:5" ht="157.5">
      <c r="A71" s="231" t="s">
        <v>421</v>
      </c>
      <c r="B71" s="232" t="s">
        <v>57</v>
      </c>
      <c r="C71" s="233">
        <v>0</v>
      </c>
      <c r="D71" s="233">
        <v>0</v>
      </c>
      <c r="E71" s="234">
        <v>0</v>
      </c>
    </row>
    <row r="72" spans="1:5" ht="15.75">
      <c r="A72" s="128" t="s">
        <v>35</v>
      </c>
      <c r="B72" s="128"/>
      <c r="C72" s="186">
        <f>C11+C39</f>
        <v>3814576.18</v>
      </c>
      <c r="D72" s="186">
        <f>D11+D39</f>
        <v>3340029.17</v>
      </c>
      <c r="E72" s="186">
        <f>E11+E39</f>
        <v>3005388.86</v>
      </c>
    </row>
  </sheetData>
  <sheetProtection/>
  <mergeCells count="71">
    <mergeCell ref="E45:E46"/>
    <mergeCell ref="E41:E42"/>
    <mergeCell ref="A56:A57"/>
    <mergeCell ref="B56:B57"/>
    <mergeCell ref="C56:C57"/>
    <mergeCell ref="D56:D57"/>
    <mergeCell ref="E56:E57"/>
    <mergeCell ref="A45:A46"/>
    <mergeCell ref="B45:B46"/>
    <mergeCell ref="C45:C46"/>
    <mergeCell ref="D45:D46"/>
    <mergeCell ref="E32:E33"/>
    <mergeCell ref="A47:A48"/>
    <mergeCell ref="B47:B48"/>
    <mergeCell ref="C47:C48"/>
    <mergeCell ref="D47:D48"/>
    <mergeCell ref="E47:E48"/>
    <mergeCell ref="A41:A42"/>
    <mergeCell ref="B41:B42"/>
    <mergeCell ref="C41:C42"/>
    <mergeCell ref="D41:D42"/>
    <mergeCell ref="E28:E29"/>
    <mergeCell ref="A43:A44"/>
    <mergeCell ref="B43:B44"/>
    <mergeCell ref="C43:C44"/>
    <mergeCell ref="D43:D44"/>
    <mergeCell ref="E43:E44"/>
    <mergeCell ref="A32:A33"/>
    <mergeCell ref="B32:B33"/>
    <mergeCell ref="C32:C33"/>
    <mergeCell ref="D32:D33"/>
    <mergeCell ref="E24:E25"/>
    <mergeCell ref="A34:A35"/>
    <mergeCell ref="B34:B35"/>
    <mergeCell ref="C34:C35"/>
    <mergeCell ref="D34:D35"/>
    <mergeCell ref="E34:E35"/>
    <mergeCell ref="A28:A29"/>
    <mergeCell ref="B28:B29"/>
    <mergeCell ref="C28:C29"/>
    <mergeCell ref="D28:D29"/>
    <mergeCell ref="E13:E14"/>
    <mergeCell ref="A30:A31"/>
    <mergeCell ref="B30:B31"/>
    <mergeCell ref="C30:C31"/>
    <mergeCell ref="D30:D31"/>
    <mergeCell ref="E30:E31"/>
    <mergeCell ref="A24:A25"/>
    <mergeCell ref="B24:B25"/>
    <mergeCell ref="C24:C25"/>
    <mergeCell ref="C1:E1"/>
    <mergeCell ref="C2:E2"/>
    <mergeCell ref="A5:E5"/>
    <mergeCell ref="A7:A8"/>
    <mergeCell ref="B7:B9"/>
    <mergeCell ref="E22:E23"/>
    <mergeCell ref="A13:A14"/>
    <mergeCell ref="B13:B14"/>
    <mergeCell ref="C13:C14"/>
    <mergeCell ref="C7:E8"/>
    <mergeCell ref="A22:A23"/>
    <mergeCell ref="B22:B23"/>
    <mergeCell ref="C22:C23"/>
    <mergeCell ref="D22:D23"/>
    <mergeCell ref="D24:D25"/>
    <mergeCell ref="D13:D14"/>
    <mergeCell ref="A26:A27"/>
    <mergeCell ref="B26:B27"/>
    <mergeCell ref="C26:C27"/>
    <mergeCell ref="D26:D27"/>
    <mergeCell ref="E26:E27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5.57421875" style="0" customWidth="1"/>
    <col min="2" max="2" width="27.8515625" style="0" customWidth="1"/>
    <col min="3" max="3" width="30.140625" style="0" customWidth="1"/>
    <col min="4" max="4" width="16.28125" style="0" customWidth="1"/>
    <col min="5" max="5" width="17.140625" style="0" customWidth="1"/>
    <col min="6" max="6" width="17.28125" style="0" customWidth="1"/>
  </cols>
  <sheetData>
    <row r="1" spans="5:6" ht="141.75" customHeight="1">
      <c r="E1" s="273" t="s">
        <v>483</v>
      </c>
      <c r="F1" s="273"/>
    </row>
    <row r="2" spans="3:6" ht="143.25" customHeight="1">
      <c r="C2" s="129"/>
      <c r="D2" s="129"/>
      <c r="E2" s="273" t="s">
        <v>454</v>
      </c>
      <c r="F2" s="273"/>
    </row>
    <row r="3" spans="1:6" s="48" customFormat="1" ht="34.5" customHeight="1">
      <c r="A3" s="331" t="s">
        <v>319</v>
      </c>
      <c r="B3" s="331"/>
      <c r="C3" s="331"/>
      <c r="D3" s="331"/>
      <c r="E3" s="331"/>
      <c r="F3" s="331"/>
    </row>
    <row r="4" ht="6" customHeight="1"/>
    <row r="5" spans="1:11" ht="39.75" customHeight="1">
      <c r="A5" s="332" t="s">
        <v>64</v>
      </c>
      <c r="B5" s="333"/>
      <c r="C5" s="338" t="s">
        <v>65</v>
      </c>
      <c r="D5" s="341" t="s">
        <v>44</v>
      </c>
      <c r="E5" s="341"/>
      <c r="F5" s="341"/>
      <c r="K5" s="50"/>
    </row>
    <row r="6" spans="1:6" ht="15">
      <c r="A6" s="334"/>
      <c r="B6" s="335"/>
      <c r="C6" s="339"/>
      <c r="D6" s="341"/>
      <c r="E6" s="341"/>
      <c r="F6" s="341"/>
    </row>
    <row r="7" spans="1:10" ht="15">
      <c r="A7" s="336"/>
      <c r="B7" s="337"/>
      <c r="C7" s="339"/>
      <c r="D7" s="341"/>
      <c r="E7" s="341"/>
      <c r="F7" s="341"/>
      <c r="J7" s="135"/>
    </row>
    <row r="8" spans="1:6" ht="85.5">
      <c r="A8" s="242" t="s">
        <v>66</v>
      </c>
      <c r="B8" s="242" t="s">
        <v>67</v>
      </c>
      <c r="C8" s="340"/>
      <c r="D8" s="242">
        <v>2019</v>
      </c>
      <c r="E8" s="242">
        <v>2020</v>
      </c>
      <c r="F8" s="242">
        <v>2021</v>
      </c>
    </row>
    <row r="9" spans="1:6" ht="15">
      <c r="A9" s="206">
        <v>1</v>
      </c>
      <c r="B9" s="206">
        <v>2</v>
      </c>
      <c r="C9" s="206">
        <v>3</v>
      </c>
      <c r="D9" s="206">
        <v>4</v>
      </c>
      <c r="E9" s="206">
        <v>5</v>
      </c>
      <c r="F9" s="206">
        <v>6</v>
      </c>
    </row>
    <row r="10" spans="1:6" ht="47.25">
      <c r="A10" s="235" t="s">
        <v>120</v>
      </c>
      <c r="B10" s="236" t="s">
        <v>321</v>
      </c>
      <c r="C10" s="237" t="s">
        <v>320</v>
      </c>
      <c r="D10" s="238">
        <v>0</v>
      </c>
      <c r="E10" s="238">
        <f>E11</f>
        <v>0</v>
      </c>
      <c r="F10" s="238">
        <f>F11</f>
        <v>0</v>
      </c>
    </row>
    <row r="11" spans="1:6" ht="47.25">
      <c r="A11" s="235" t="s">
        <v>120</v>
      </c>
      <c r="B11" s="128" t="s">
        <v>68</v>
      </c>
      <c r="C11" s="207" t="s">
        <v>69</v>
      </c>
      <c r="D11" s="186">
        <f>D12+D17</f>
        <v>29204.409999999683</v>
      </c>
      <c r="E11" s="208">
        <v>0</v>
      </c>
      <c r="F11" s="208">
        <v>0</v>
      </c>
    </row>
    <row r="12" spans="1:6" ht="38.25" customHeight="1">
      <c r="A12" s="192" t="s">
        <v>120</v>
      </c>
      <c r="B12" s="239" t="s">
        <v>70</v>
      </c>
      <c r="C12" s="240" t="s">
        <v>324</v>
      </c>
      <c r="D12" s="241">
        <f>D13</f>
        <v>-3814576.18</v>
      </c>
      <c r="E12" s="241">
        <v>-3340029.17</v>
      </c>
      <c r="F12" s="241">
        <v>-3005388.86</v>
      </c>
    </row>
    <row r="13" spans="1:6" ht="36" customHeight="1">
      <c r="A13" s="192" t="s">
        <v>120</v>
      </c>
      <c r="B13" s="239" t="s">
        <v>71</v>
      </c>
      <c r="C13" s="240" t="s">
        <v>325</v>
      </c>
      <c r="D13" s="241">
        <f>D14</f>
        <v>-3814576.18</v>
      </c>
      <c r="E13" s="241">
        <v>-3340029.17</v>
      </c>
      <c r="F13" s="241">
        <v>-3005388.86</v>
      </c>
    </row>
    <row r="14" spans="1:6" ht="36.75" customHeight="1">
      <c r="A14" s="192" t="s">
        <v>120</v>
      </c>
      <c r="B14" s="239" t="s">
        <v>72</v>
      </c>
      <c r="C14" s="240" t="s">
        <v>322</v>
      </c>
      <c r="D14" s="241">
        <f>D15</f>
        <v>-3814576.18</v>
      </c>
      <c r="E14" s="241">
        <v>-3340029.17</v>
      </c>
      <c r="F14" s="241">
        <v>-3005388.86</v>
      </c>
    </row>
    <row r="15" spans="1:6" ht="47.25">
      <c r="A15" s="192" t="s">
        <v>120</v>
      </c>
      <c r="B15" s="239" t="s">
        <v>73</v>
      </c>
      <c r="C15" s="240" t="s">
        <v>326</v>
      </c>
      <c r="D15" s="241">
        <f>D16</f>
        <v>-3814576.18</v>
      </c>
      <c r="E15" s="241">
        <v>-3340029.17</v>
      </c>
      <c r="F15" s="241">
        <v>-3005388.86</v>
      </c>
    </row>
    <row r="16" spans="1:6" ht="47.25">
      <c r="A16" s="192" t="s">
        <v>185</v>
      </c>
      <c r="B16" s="239" t="s">
        <v>73</v>
      </c>
      <c r="C16" s="240" t="s">
        <v>326</v>
      </c>
      <c r="D16" s="241">
        <v>-3814576.18</v>
      </c>
      <c r="E16" s="241">
        <v>-3340029.17</v>
      </c>
      <c r="F16" s="241">
        <v>-3005388.86</v>
      </c>
    </row>
    <row r="17" spans="1:6" ht="38.25" customHeight="1">
      <c r="A17" s="192" t="s">
        <v>120</v>
      </c>
      <c r="B17" s="239" t="s">
        <v>333</v>
      </c>
      <c r="C17" s="240" t="s">
        <v>327</v>
      </c>
      <c r="D17" s="241">
        <f>D18</f>
        <v>3843780.59</v>
      </c>
      <c r="E17" s="241">
        <v>3340029.17</v>
      </c>
      <c r="F17" s="241">
        <v>3005388.86</v>
      </c>
    </row>
    <row r="18" spans="1:6" ht="36.75" customHeight="1">
      <c r="A18" s="192" t="s">
        <v>120</v>
      </c>
      <c r="B18" s="239" t="s">
        <v>332</v>
      </c>
      <c r="C18" s="240" t="s">
        <v>328</v>
      </c>
      <c r="D18" s="241">
        <f>D19</f>
        <v>3843780.59</v>
      </c>
      <c r="E18" s="241">
        <v>3340029.17</v>
      </c>
      <c r="F18" s="241">
        <v>3005388.86</v>
      </c>
    </row>
    <row r="19" spans="1:6" ht="47.25">
      <c r="A19" s="192" t="s">
        <v>120</v>
      </c>
      <c r="B19" s="239" t="s">
        <v>331</v>
      </c>
      <c r="C19" s="240" t="s">
        <v>323</v>
      </c>
      <c r="D19" s="241">
        <f>D20</f>
        <v>3843780.59</v>
      </c>
      <c r="E19" s="241">
        <v>3340029.17</v>
      </c>
      <c r="F19" s="241">
        <v>3005388.86</v>
      </c>
    </row>
    <row r="20" spans="1:6" ht="54" customHeight="1">
      <c r="A20" s="192" t="s">
        <v>120</v>
      </c>
      <c r="B20" s="239" t="s">
        <v>330</v>
      </c>
      <c r="C20" s="240" t="s">
        <v>329</v>
      </c>
      <c r="D20" s="241">
        <f>D21</f>
        <v>3843780.59</v>
      </c>
      <c r="E20" s="241">
        <v>3340029.17</v>
      </c>
      <c r="F20" s="241">
        <v>3005388.86</v>
      </c>
    </row>
    <row r="21" spans="1:6" ht="50.25" customHeight="1">
      <c r="A21" s="192" t="s">
        <v>185</v>
      </c>
      <c r="B21" s="239" t="s">
        <v>74</v>
      </c>
      <c r="C21" s="240" t="s">
        <v>329</v>
      </c>
      <c r="D21" s="241">
        <v>3843780.59</v>
      </c>
      <c r="E21" s="241">
        <v>3340029.17</v>
      </c>
      <c r="F21" s="241">
        <v>3005388.86</v>
      </c>
    </row>
  </sheetData>
  <sheetProtection/>
  <mergeCells count="7">
    <mergeCell ref="E1:F1"/>
    <mergeCell ref="E2:F2"/>
    <mergeCell ref="A3:F3"/>
    <mergeCell ref="A5:B7"/>
    <mergeCell ref="C5:C8"/>
    <mergeCell ref="D5:F6"/>
    <mergeCell ref="D7:F7"/>
  </mergeCells>
  <printOptions/>
  <pageMargins left="0.7874015748031497" right="0.5905511811023623" top="0.5905511811023623" bottom="0.5511811023622047" header="0" footer="0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="90" zoomScaleNormal="90" zoomScalePageLayoutView="0" workbookViewId="0" topLeftCell="A1">
      <selection activeCell="H3" sqref="H3"/>
    </sheetView>
  </sheetViews>
  <sheetFormatPr defaultColWidth="9.140625" defaultRowHeight="15"/>
  <cols>
    <col min="1" max="1" width="46.57421875" style="0" customWidth="1"/>
    <col min="2" max="2" width="18.421875" style="0" customWidth="1"/>
    <col min="3" max="3" width="7.57421875" style="0" customWidth="1"/>
    <col min="4" max="4" width="14.7109375" style="0" customWidth="1"/>
    <col min="7" max="7" width="15.140625" style="0" bestFit="1" customWidth="1"/>
    <col min="8" max="8" width="16.421875" style="0" bestFit="1" customWidth="1"/>
  </cols>
  <sheetData>
    <row r="1" spans="2:4" ht="114.75" customHeight="1">
      <c r="B1" s="273" t="s">
        <v>484</v>
      </c>
      <c r="C1" s="273"/>
      <c r="D1" s="273"/>
    </row>
    <row r="2" spans="2:4" ht="115.5" customHeight="1">
      <c r="B2" s="273" t="s">
        <v>456</v>
      </c>
      <c r="C2" s="273"/>
      <c r="D2" s="273"/>
    </row>
    <row r="3" spans="1:4" ht="92.25" customHeight="1">
      <c r="A3" s="272" t="s">
        <v>335</v>
      </c>
      <c r="B3" s="272"/>
      <c r="C3" s="272"/>
      <c r="D3" s="272"/>
    </row>
    <row r="5" spans="1:4" s="56" customFormat="1" ht="39.75" customHeight="1">
      <c r="A5" s="349" t="s">
        <v>79</v>
      </c>
      <c r="B5" s="350" t="s">
        <v>80</v>
      </c>
      <c r="C5" s="350" t="s">
        <v>109</v>
      </c>
      <c r="D5" s="351" t="s">
        <v>336</v>
      </c>
    </row>
    <row r="6" spans="1:4" s="56" customFormat="1" ht="21" customHeight="1">
      <c r="A6" s="349"/>
      <c r="B6" s="350"/>
      <c r="C6" s="350"/>
      <c r="D6" s="352"/>
    </row>
    <row r="7" spans="1:4" s="56" customFormat="1" ht="15" customHeight="1">
      <c r="A7" s="57" t="s">
        <v>0</v>
      </c>
      <c r="B7" s="80" t="s">
        <v>81</v>
      </c>
      <c r="C7" s="80" t="s">
        <v>82</v>
      </c>
      <c r="D7" s="80" t="s">
        <v>83</v>
      </c>
    </row>
    <row r="8" spans="1:4" s="56" customFormat="1" ht="82.5">
      <c r="A8" s="58" t="s">
        <v>337</v>
      </c>
      <c r="B8" s="150" t="s">
        <v>277</v>
      </c>
      <c r="C8" s="151"/>
      <c r="D8" s="152">
        <f>D9+D18</f>
        <v>1364335</v>
      </c>
    </row>
    <row r="9" spans="1:4" s="56" customFormat="1" ht="103.5">
      <c r="A9" s="61" t="s">
        <v>278</v>
      </c>
      <c r="B9" s="150" t="s">
        <v>279</v>
      </c>
      <c r="C9" s="151"/>
      <c r="D9" s="152">
        <f>D10+D14+D16</f>
        <v>1304335</v>
      </c>
    </row>
    <row r="10" spans="1:4" s="56" customFormat="1" ht="82.5">
      <c r="A10" s="165" t="s">
        <v>197</v>
      </c>
      <c r="B10" s="172" t="s">
        <v>374</v>
      </c>
      <c r="C10" s="173"/>
      <c r="D10" s="170">
        <f>D11+D12+D13</f>
        <v>779335</v>
      </c>
    </row>
    <row r="11" spans="1:4" s="56" customFormat="1" ht="132">
      <c r="A11" s="141" t="s">
        <v>188</v>
      </c>
      <c r="B11" s="157" t="s">
        <v>280</v>
      </c>
      <c r="C11" s="157" t="s">
        <v>89</v>
      </c>
      <c r="D11" s="158">
        <v>691000</v>
      </c>
    </row>
    <row r="12" spans="1:7" s="56" customFormat="1" ht="82.5">
      <c r="A12" s="141" t="s">
        <v>190</v>
      </c>
      <c r="B12" s="157" t="s">
        <v>280</v>
      </c>
      <c r="C12" s="157" t="s">
        <v>85</v>
      </c>
      <c r="D12" s="158">
        <v>36335</v>
      </c>
      <c r="G12" s="63"/>
    </row>
    <row r="13" spans="1:4" s="56" customFormat="1" ht="66">
      <c r="A13" s="141" t="s">
        <v>264</v>
      </c>
      <c r="B13" s="157" t="s">
        <v>280</v>
      </c>
      <c r="C13" s="157" t="s">
        <v>90</v>
      </c>
      <c r="D13" s="158">
        <v>52000</v>
      </c>
    </row>
    <row r="14" spans="1:4" s="56" customFormat="1" ht="49.5">
      <c r="A14" s="167" t="s">
        <v>91</v>
      </c>
      <c r="B14" s="168" t="s">
        <v>341</v>
      </c>
      <c r="C14" s="169"/>
      <c r="D14" s="170">
        <f>SUM(D15)</f>
        <v>500000</v>
      </c>
    </row>
    <row r="15" spans="1:4" s="56" customFormat="1" ht="132.75">
      <c r="A15" s="147" t="s">
        <v>186</v>
      </c>
      <c r="B15" s="156" t="s">
        <v>375</v>
      </c>
      <c r="C15" s="156" t="s">
        <v>89</v>
      </c>
      <c r="D15" s="171">
        <v>500000</v>
      </c>
    </row>
    <row r="16" spans="1:4" s="56" customFormat="1" ht="82.5">
      <c r="A16" s="175" t="s">
        <v>342</v>
      </c>
      <c r="B16" s="172" t="s">
        <v>376</v>
      </c>
      <c r="C16" s="172"/>
      <c r="D16" s="243">
        <v>25000</v>
      </c>
    </row>
    <row r="17" spans="1:4" s="56" customFormat="1" ht="148.5">
      <c r="A17" s="62" t="s">
        <v>192</v>
      </c>
      <c r="B17" s="157" t="s">
        <v>377</v>
      </c>
      <c r="C17" s="157" t="s">
        <v>85</v>
      </c>
      <c r="D17" s="158">
        <v>25000</v>
      </c>
    </row>
    <row r="18" spans="1:4" s="56" customFormat="1" ht="72.75" customHeight="1">
      <c r="A18" s="174" t="s">
        <v>338</v>
      </c>
      <c r="B18" s="154" t="s">
        <v>281</v>
      </c>
      <c r="C18" s="154"/>
      <c r="D18" s="155">
        <f>D19</f>
        <v>60000</v>
      </c>
    </row>
    <row r="19" spans="1:4" s="56" customFormat="1" ht="82.5">
      <c r="A19" s="176" t="s">
        <v>282</v>
      </c>
      <c r="B19" s="169" t="s">
        <v>339</v>
      </c>
      <c r="C19" s="169"/>
      <c r="D19" s="170">
        <f>D20+D21</f>
        <v>60000</v>
      </c>
    </row>
    <row r="20" spans="1:4" s="56" customFormat="1" ht="99">
      <c r="A20" s="62" t="s">
        <v>343</v>
      </c>
      <c r="B20" s="57" t="s">
        <v>340</v>
      </c>
      <c r="C20" s="57" t="s">
        <v>85</v>
      </c>
      <c r="D20" s="164">
        <v>50000</v>
      </c>
    </row>
    <row r="21" spans="1:4" s="56" customFormat="1" ht="66">
      <c r="A21" s="62" t="s">
        <v>344</v>
      </c>
      <c r="B21" s="57" t="s">
        <v>345</v>
      </c>
      <c r="C21" s="57" t="s">
        <v>85</v>
      </c>
      <c r="D21" s="164">
        <v>10000</v>
      </c>
    </row>
    <row r="22" spans="1:4" s="56" customFormat="1" ht="99">
      <c r="A22" s="58" t="s">
        <v>383</v>
      </c>
      <c r="B22" s="151" t="s">
        <v>92</v>
      </c>
      <c r="C22" s="151"/>
      <c r="D22" s="152">
        <f>D23</f>
        <v>25000</v>
      </c>
    </row>
    <row r="23" spans="1:4" s="56" customFormat="1" ht="69">
      <c r="A23" s="61" t="s">
        <v>352</v>
      </c>
      <c r="B23" s="151" t="s">
        <v>355</v>
      </c>
      <c r="C23" s="151"/>
      <c r="D23" s="152">
        <f>D24</f>
        <v>25000</v>
      </c>
    </row>
    <row r="24" spans="1:4" s="56" customFormat="1" ht="66">
      <c r="A24" s="175" t="s">
        <v>353</v>
      </c>
      <c r="B24" s="173" t="s">
        <v>265</v>
      </c>
      <c r="C24" s="173"/>
      <c r="D24" s="170">
        <f>D25</f>
        <v>25000</v>
      </c>
    </row>
    <row r="25" spans="1:4" s="56" customFormat="1" ht="66">
      <c r="A25" s="62" t="s">
        <v>93</v>
      </c>
      <c r="B25" s="159" t="s">
        <v>283</v>
      </c>
      <c r="C25" s="159" t="s">
        <v>85</v>
      </c>
      <c r="D25" s="158">
        <v>25000</v>
      </c>
    </row>
    <row r="26" spans="1:4" s="56" customFormat="1" ht="99">
      <c r="A26" s="58" t="s">
        <v>198</v>
      </c>
      <c r="B26" s="151" t="s">
        <v>94</v>
      </c>
      <c r="C26" s="151"/>
      <c r="D26" s="152">
        <f>D27</f>
        <v>1000</v>
      </c>
    </row>
    <row r="27" spans="1:4" s="56" customFormat="1" ht="51.75">
      <c r="A27" s="61" t="s">
        <v>354</v>
      </c>
      <c r="B27" s="151" t="s">
        <v>356</v>
      </c>
      <c r="C27" s="151"/>
      <c r="D27" s="152">
        <f>D28</f>
        <v>1000</v>
      </c>
    </row>
    <row r="28" spans="1:4" s="56" customFormat="1" ht="49.5">
      <c r="A28" s="175" t="s">
        <v>95</v>
      </c>
      <c r="B28" s="173" t="s">
        <v>357</v>
      </c>
      <c r="C28" s="173"/>
      <c r="D28" s="170">
        <f>SUM(D29)</f>
        <v>1000</v>
      </c>
    </row>
    <row r="29" spans="1:4" s="56" customFormat="1" ht="66">
      <c r="A29" s="62" t="s">
        <v>96</v>
      </c>
      <c r="B29" s="159" t="s">
        <v>358</v>
      </c>
      <c r="C29" s="159" t="s">
        <v>85</v>
      </c>
      <c r="D29" s="158">
        <v>1000</v>
      </c>
    </row>
    <row r="30" spans="1:4" s="56" customFormat="1" ht="82.5">
      <c r="A30" s="58" t="s">
        <v>382</v>
      </c>
      <c r="B30" s="151" t="s">
        <v>111</v>
      </c>
      <c r="C30" s="151"/>
      <c r="D30" s="152">
        <f>D31</f>
        <v>1000</v>
      </c>
    </row>
    <row r="31" spans="1:4" s="56" customFormat="1" ht="51.75">
      <c r="A31" s="61" t="s">
        <v>362</v>
      </c>
      <c r="B31" s="151" t="s">
        <v>359</v>
      </c>
      <c r="C31" s="151"/>
      <c r="D31" s="152">
        <f>D32</f>
        <v>1000</v>
      </c>
    </row>
    <row r="32" spans="1:4" s="56" customFormat="1" ht="66">
      <c r="A32" s="175" t="s">
        <v>199</v>
      </c>
      <c r="B32" s="173" t="s">
        <v>360</v>
      </c>
      <c r="C32" s="173"/>
      <c r="D32" s="170">
        <f>SUM(D33)</f>
        <v>1000</v>
      </c>
    </row>
    <row r="33" spans="1:4" s="56" customFormat="1" ht="99">
      <c r="A33" s="62" t="s">
        <v>194</v>
      </c>
      <c r="B33" s="159" t="s">
        <v>361</v>
      </c>
      <c r="C33" s="159" t="s">
        <v>85</v>
      </c>
      <c r="D33" s="158">
        <v>1000</v>
      </c>
    </row>
    <row r="34" spans="1:4" s="142" customFormat="1" ht="83.25" customHeight="1">
      <c r="A34" s="144" t="s">
        <v>443</v>
      </c>
      <c r="B34" s="161" t="s">
        <v>98</v>
      </c>
      <c r="C34" s="161"/>
      <c r="D34" s="160">
        <f>D35</f>
        <v>310000</v>
      </c>
    </row>
    <row r="35" spans="1:4" s="142" customFormat="1" ht="54.75" customHeight="1">
      <c r="A35" s="174" t="s">
        <v>285</v>
      </c>
      <c r="B35" s="153" t="s">
        <v>286</v>
      </c>
      <c r="C35" s="153"/>
      <c r="D35" s="177">
        <f>D36</f>
        <v>310000</v>
      </c>
    </row>
    <row r="36" spans="1:4" s="142" customFormat="1" ht="67.5" customHeight="1">
      <c r="A36" s="178" t="s">
        <v>263</v>
      </c>
      <c r="B36" s="169" t="s">
        <v>378</v>
      </c>
      <c r="C36" s="169"/>
      <c r="D36" s="170">
        <f>D37+D38</f>
        <v>310000</v>
      </c>
    </row>
    <row r="37" spans="1:4" s="143" customFormat="1" ht="69" customHeight="1">
      <c r="A37" s="141" t="s">
        <v>84</v>
      </c>
      <c r="B37" s="157" t="s">
        <v>287</v>
      </c>
      <c r="C37" s="157" t="s">
        <v>85</v>
      </c>
      <c r="D37" s="158">
        <v>300000</v>
      </c>
    </row>
    <row r="38" spans="1:4" s="143" customFormat="1" ht="69" customHeight="1">
      <c r="A38" s="141" t="s">
        <v>380</v>
      </c>
      <c r="B38" s="157" t="s">
        <v>381</v>
      </c>
      <c r="C38" s="157" t="s">
        <v>85</v>
      </c>
      <c r="D38" s="158">
        <v>10000</v>
      </c>
    </row>
    <row r="39" spans="1:4" s="142" customFormat="1" ht="83.25" customHeight="1">
      <c r="A39" s="144" t="s">
        <v>385</v>
      </c>
      <c r="B39" s="161" t="s">
        <v>294</v>
      </c>
      <c r="C39" s="162"/>
      <c r="D39" s="152">
        <f>D40</f>
        <v>1657835</v>
      </c>
    </row>
    <row r="40" spans="1:4" s="142" customFormat="1" ht="47.25" customHeight="1">
      <c r="A40" s="174" t="s">
        <v>363</v>
      </c>
      <c r="B40" s="153" t="s">
        <v>364</v>
      </c>
      <c r="C40" s="154"/>
      <c r="D40" s="155">
        <f>D41</f>
        <v>1657835</v>
      </c>
    </row>
    <row r="41" spans="1:4" s="145" customFormat="1" ht="46.5" customHeight="1">
      <c r="A41" s="167" t="s">
        <v>88</v>
      </c>
      <c r="B41" s="168" t="s">
        <v>288</v>
      </c>
      <c r="C41" s="169"/>
      <c r="D41" s="170">
        <f>D42+D43+D44+D45+D46</f>
        <v>1657835</v>
      </c>
    </row>
    <row r="42" spans="1:4" s="143" customFormat="1" ht="135.75" customHeight="1">
      <c r="A42" s="146" t="s">
        <v>195</v>
      </c>
      <c r="B42" s="157" t="s">
        <v>289</v>
      </c>
      <c r="C42" s="157" t="s">
        <v>89</v>
      </c>
      <c r="D42" s="158">
        <v>700000</v>
      </c>
    </row>
    <row r="43" spans="1:4" s="143" customFormat="1" ht="84" customHeight="1">
      <c r="A43" s="141" t="s">
        <v>182</v>
      </c>
      <c r="B43" s="157" t="s">
        <v>289</v>
      </c>
      <c r="C43" s="157" t="s">
        <v>85</v>
      </c>
      <c r="D43" s="158">
        <v>735000</v>
      </c>
    </row>
    <row r="44" spans="1:4" s="143" customFormat="1" ht="84" customHeight="1">
      <c r="A44" s="141" t="s">
        <v>266</v>
      </c>
      <c r="B44" s="157" t="s">
        <v>289</v>
      </c>
      <c r="C44" s="157" t="s">
        <v>90</v>
      </c>
      <c r="D44" s="158">
        <v>10000</v>
      </c>
    </row>
    <row r="45" spans="1:4" s="143" customFormat="1" ht="198">
      <c r="A45" s="252" t="s">
        <v>349</v>
      </c>
      <c r="B45" s="157" t="s">
        <v>346</v>
      </c>
      <c r="C45" s="157" t="s">
        <v>89</v>
      </c>
      <c r="D45" s="158">
        <v>16000</v>
      </c>
    </row>
    <row r="46" spans="1:4" s="143" customFormat="1" ht="198">
      <c r="A46" s="252" t="s">
        <v>349</v>
      </c>
      <c r="B46" s="157" t="s">
        <v>347</v>
      </c>
      <c r="C46" s="157" t="s">
        <v>89</v>
      </c>
      <c r="D46" s="158">
        <v>196835</v>
      </c>
    </row>
    <row r="47" spans="1:4" s="59" customFormat="1" ht="85.5" customHeight="1">
      <c r="A47" s="64" t="s">
        <v>200</v>
      </c>
      <c r="B47" s="150" t="s">
        <v>99</v>
      </c>
      <c r="C47" s="150"/>
      <c r="D47" s="160">
        <f>SUM(D48:D56)</f>
        <v>484610.58999999997</v>
      </c>
    </row>
    <row r="48" spans="1:4" s="65" customFormat="1" ht="50.25" customHeight="1">
      <c r="A48" s="62" t="s">
        <v>191</v>
      </c>
      <c r="B48" s="159" t="s">
        <v>290</v>
      </c>
      <c r="C48" s="159" t="s">
        <v>90</v>
      </c>
      <c r="D48" s="158">
        <v>10000</v>
      </c>
    </row>
    <row r="49" spans="1:4" s="65" customFormat="1" ht="50.25" customHeight="1">
      <c r="A49" s="62" t="s">
        <v>350</v>
      </c>
      <c r="B49" s="159" t="s">
        <v>351</v>
      </c>
      <c r="C49" s="159" t="s">
        <v>85</v>
      </c>
      <c r="D49" s="158">
        <v>152495</v>
      </c>
    </row>
    <row r="50" spans="1:4" s="56" customFormat="1" ht="132.75" customHeight="1">
      <c r="A50" s="62" t="s">
        <v>309</v>
      </c>
      <c r="B50" s="159" t="s">
        <v>291</v>
      </c>
      <c r="C50" s="159" t="s">
        <v>89</v>
      </c>
      <c r="D50" s="158">
        <v>80220</v>
      </c>
    </row>
    <row r="51" spans="1:4" s="56" customFormat="1" ht="141" customHeight="1">
      <c r="A51" s="62" t="s">
        <v>379</v>
      </c>
      <c r="B51" s="159" t="s">
        <v>292</v>
      </c>
      <c r="C51" s="159" t="s">
        <v>85</v>
      </c>
      <c r="D51" s="158">
        <v>86237.58</v>
      </c>
    </row>
    <row r="52" spans="1:4" s="56" customFormat="1" ht="169.5" customHeight="1">
      <c r="A52" s="250" t="s">
        <v>430</v>
      </c>
      <c r="B52" s="255" t="s">
        <v>429</v>
      </c>
      <c r="C52" s="255">
        <v>200</v>
      </c>
      <c r="D52" s="253">
        <v>1280</v>
      </c>
    </row>
    <row r="53" spans="1:4" s="65" customFormat="1" ht="68.25" customHeight="1">
      <c r="A53" s="62" t="s">
        <v>115</v>
      </c>
      <c r="B53" s="159" t="s">
        <v>388</v>
      </c>
      <c r="C53" s="159" t="s">
        <v>107</v>
      </c>
      <c r="D53" s="163">
        <v>115020</v>
      </c>
    </row>
    <row r="54" spans="1:4" s="65" customFormat="1" ht="91.5" customHeight="1">
      <c r="A54" s="62" t="s">
        <v>477</v>
      </c>
      <c r="B54" s="159" t="s">
        <v>478</v>
      </c>
      <c r="C54" s="159" t="s">
        <v>107</v>
      </c>
      <c r="D54" s="163">
        <v>10000</v>
      </c>
    </row>
    <row r="55" spans="1:4" s="65" customFormat="1" ht="123" customHeight="1">
      <c r="A55" s="62" t="s">
        <v>348</v>
      </c>
      <c r="B55" s="159" t="s">
        <v>293</v>
      </c>
      <c r="C55" s="159" t="s">
        <v>85</v>
      </c>
      <c r="D55" s="163">
        <v>153.6</v>
      </c>
    </row>
    <row r="56" spans="1:4" s="65" customFormat="1" ht="90" customHeight="1">
      <c r="A56" s="62" t="s">
        <v>465</v>
      </c>
      <c r="B56" s="159" t="s">
        <v>463</v>
      </c>
      <c r="C56" s="159" t="s">
        <v>464</v>
      </c>
      <c r="D56" s="163">
        <v>29204.41</v>
      </c>
    </row>
    <row r="57" spans="1:4" s="56" customFormat="1" ht="18.75" customHeight="1">
      <c r="A57" s="66" t="s">
        <v>108</v>
      </c>
      <c r="B57" s="82"/>
      <c r="C57" s="82"/>
      <c r="D57" s="254">
        <f>D8+D23+D26+D30+D34+D39+D47</f>
        <v>3843780.59</v>
      </c>
    </row>
  </sheetData>
  <sheetProtection/>
  <mergeCells count="7">
    <mergeCell ref="B1:D1"/>
    <mergeCell ref="B2:D2"/>
    <mergeCell ref="A5:A6"/>
    <mergeCell ref="B5:B6"/>
    <mergeCell ref="C5:C6"/>
    <mergeCell ref="D5:D6"/>
    <mergeCell ref="A3:D3"/>
  </mergeCells>
  <printOptions/>
  <pageMargins left="0.7874015748031497" right="0.5905511811023623" top="0.5905511811023623" bottom="0.5905511811023623" header="0" footer="0"/>
  <pageSetup fitToHeight="6" fitToWidth="1"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B1" sqref="B1:E1"/>
    </sheetView>
  </sheetViews>
  <sheetFormatPr defaultColWidth="9.140625" defaultRowHeight="15"/>
  <cols>
    <col min="1" max="1" width="41.140625" style="0" customWidth="1"/>
    <col min="2" max="2" width="16.7109375" style="0" customWidth="1"/>
    <col min="3" max="3" width="6.7109375" style="0" customWidth="1"/>
    <col min="4" max="4" width="15.140625" style="0" customWidth="1"/>
    <col min="5" max="5" width="16.8515625" style="0" customWidth="1"/>
  </cols>
  <sheetData>
    <row r="1" spans="2:5" ht="123.75" customHeight="1">
      <c r="B1" s="354" t="s">
        <v>457</v>
      </c>
      <c r="C1" s="354"/>
      <c r="D1" s="354"/>
      <c r="E1" s="354"/>
    </row>
    <row r="2" spans="1:5" ht="94.5" customHeight="1">
      <c r="A2" s="272" t="s">
        <v>373</v>
      </c>
      <c r="B2" s="353"/>
      <c r="C2" s="353"/>
      <c r="D2" s="353"/>
      <c r="E2" s="353"/>
    </row>
    <row r="3" ht="6" customHeight="1"/>
    <row r="4" spans="1:5" s="79" customFormat="1" ht="43.5" customHeight="1">
      <c r="A4" s="349" t="s">
        <v>79</v>
      </c>
      <c r="B4" s="350" t="s">
        <v>80</v>
      </c>
      <c r="C4" s="350" t="s">
        <v>109</v>
      </c>
      <c r="D4" s="355" t="s">
        <v>267</v>
      </c>
      <c r="E4" s="357" t="s">
        <v>372</v>
      </c>
    </row>
    <row r="5" spans="1:5" s="67" customFormat="1" ht="15" customHeight="1">
      <c r="A5" s="349"/>
      <c r="B5" s="350"/>
      <c r="C5" s="350"/>
      <c r="D5" s="356"/>
      <c r="E5" s="358"/>
    </row>
    <row r="6" spans="1:5" s="59" customFormat="1" ht="18.75">
      <c r="A6" s="57" t="s">
        <v>0</v>
      </c>
      <c r="B6" s="80" t="s">
        <v>81</v>
      </c>
      <c r="C6" s="80" t="s">
        <v>82</v>
      </c>
      <c r="D6" s="212">
        <v>5</v>
      </c>
      <c r="E6" s="212">
        <v>6</v>
      </c>
    </row>
    <row r="7" spans="1:5" s="59" customFormat="1" ht="99">
      <c r="A7" s="58" t="s">
        <v>337</v>
      </c>
      <c r="B7" s="150" t="s">
        <v>277</v>
      </c>
      <c r="C7" s="151"/>
      <c r="D7" s="213">
        <f>D8+D17</f>
        <v>1217335</v>
      </c>
      <c r="E7" s="213">
        <f>E8+E17</f>
        <v>1180000</v>
      </c>
    </row>
    <row r="8" spans="1:5" s="56" customFormat="1" ht="51" customHeight="1">
      <c r="A8" s="61" t="s">
        <v>278</v>
      </c>
      <c r="B8" s="150" t="s">
        <v>279</v>
      </c>
      <c r="C8" s="151"/>
      <c r="D8" s="214">
        <f>D9+D13+D15</f>
        <v>1202335</v>
      </c>
      <c r="E8" s="214">
        <f>E9+E13+E15</f>
        <v>1180000</v>
      </c>
    </row>
    <row r="9" spans="1:5" s="56" customFormat="1" ht="99">
      <c r="A9" s="165" t="s">
        <v>197</v>
      </c>
      <c r="B9" s="172" t="s">
        <v>374</v>
      </c>
      <c r="C9" s="173"/>
      <c r="D9" s="215">
        <f>D10+D11+D12</f>
        <v>697335</v>
      </c>
      <c r="E9" s="215">
        <f>E10+E11+E12</f>
        <v>680000</v>
      </c>
    </row>
    <row r="10" spans="1:5" s="59" customFormat="1" ht="165">
      <c r="A10" s="141" t="s">
        <v>188</v>
      </c>
      <c r="B10" s="157" t="s">
        <v>280</v>
      </c>
      <c r="C10" s="157" t="s">
        <v>89</v>
      </c>
      <c r="D10" s="216">
        <v>696000</v>
      </c>
      <c r="E10" s="216">
        <v>680000</v>
      </c>
    </row>
    <row r="11" spans="1:5" s="59" customFormat="1" ht="99">
      <c r="A11" s="141" t="s">
        <v>190</v>
      </c>
      <c r="B11" s="157" t="s">
        <v>280</v>
      </c>
      <c r="C11" s="157" t="s">
        <v>85</v>
      </c>
      <c r="D11" s="216">
        <v>835</v>
      </c>
      <c r="E11" s="216">
        <v>0</v>
      </c>
    </row>
    <row r="12" spans="1:5" s="60" customFormat="1" ht="66">
      <c r="A12" s="141" t="s">
        <v>264</v>
      </c>
      <c r="B12" s="157" t="s">
        <v>280</v>
      </c>
      <c r="C12" s="157" t="s">
        <v>90</v>
      </c>
      <c r="D12" s="215">
        <v>500</v>
      </c>
      <c r="E12" s="216">
        <v>0</v>
      </c>
    </row>
    <row r="13" spans="1:5" s="56" customFormat="1" ht="70.5" customHeight="1">
      <c r="A13" s="167" t="s">
        <v>91</v>
      </c>
      <c r="B13" s="168" t="s">
        <v>341</v>
      </c>
      <c r="C13" s="169"/>
      <c r="D13" s="215">
        <f>D14</f>
        <v>500000</v>
      </c>
      <c r="E13" s="216">
        <f>E14</f>
        <v>500000</v>
      </c>
    </row>
    <row r="14" spans="1:5" s="56" customFormat="1" ht="165.75">
      <c r="A14" s="147" t="s">
        <v>186</v>
      </c>
      <c r="B14" s="156" t="s">
        <v>375</v>
      </c>
      <c r="C14" s="156" t="s">
        <v>89</v>
      </c>
      <c r="D14" s="245">
        <v>500000</v>
      </c>
      <c r="E14" s="245">
        <v>500000</v>
      </c>
    </row>
    <row r="15" spans="1:5" s="56" customFormat="1" ht="99">
      <c r="A15" s="175" t="s">
        <v>342</v>
      </c>
      <c r="B15" s="172" t="s">
        <v>376</v>
      </c>
      <c r="C15" s="172"/>
      <c r="D15" s="246">
        <f>D16</f>
        <v>5000</v>
      </c>
      <c r="E15" s="246">
        <f>E16</f>
        <v>0</v>
      </c>
    </row>
    <row r="16" spans="1:5" s="56" customFormat="1" ht="181.5">
      <c r="A16" s="62" t="s">
        <v>192</v>
      </c>
      <c r="B16" s="157" t="s">
        <v>377</v>
      </c>
      <c r="C16" s="157" t="s">
        <v>85</v>
      </c>
      <c r="D16" s="245">
        <v>5000</v>
      </c>
      <c r="E16" s="245">
        <v>0</v>
      </c>
    </row>
    <row r="17" spans="1:5" s="56" customFormat="1" ht="86.25">
      <c r="A17" s="174" t="s">
        <v>338</v>
      </c>
      <c r="B17" s="154" t="s">
        <v>281</v>
      </c>
      <c r="C17" s="154"/>
      <c r="D17" s="155">
        <f>D18</f>
        <v>15000</v>
      </c>
      <c r="E17" s="247">
        <v>0</v>
      </c>
    </row>
    <row r="18" spans="1:5" s="56" customFormat="1" ht="82.5">
      <c r="A18" s="176" t="s">
        <v>282</v>
      </c>
      <c r="B18" s="169" t="s">
        <v>339</v>
      </c>
      <c r="C18" s="169"/>
      <c r="D18" s="170">
        <f>D19+D20</f>
        <v>15000</v>
      </c>
      <c r="E18" s="246">
        <v>0</v>
      </c>
    </row>
    <row r="19" spans="1:5" s="56" customFormat="1" ht="115.5">
      <c r="A19" s="62" t="s">
        <v>343</v>
      </c>
      <c r="B19" s="57" t="s">
        <v>340</v>
      </c>
      <c r="C19" s="57" t="s">
        <v>85</v>
      </c>
      <c r="D19" s="164">
        <v>10000</v>
      </c>
      <c r="E19" s="245">
        <v>0</v>
      </c>
    </row>
    <row r="20" spans="1:5" s="56" customFormat="1" ht="82.5">
      <c r="A20" s="62" t="s">
        <v>344</v>
      </c>
      <c r="B20" s="57" t="s">
        <v>345</v>
      </c>
      <c r="C20" s="57" t="s">
        <v>85</v>
      </c>
      <c r="D20" s="164">
        <v>5000</v>
      </c>
      <c r="E20" s="245">
        <v>0</v>
      </c>
    </row>
    <row r="21" spans="1:5" s="56" customFormat="1" ht="63.75" customHeight="1">
      <c r="A21" s="58" t="s">
        <v>383</v>
      </c>
      <c r="B21" s="151" t="s">
        <v>92</v>
      </c>
      <c r="C21" s="151"/>
      <c r="D21" s="152">
        <f aca="true" t="shared" si="0" ref="D21:E23">D22</f>
        <v>25000</v>
      </c>
      <c r="E21" s="152">
        <f t="shared" si="0"/>
        <v>25000</v>
      </c>
    </row>
    <row r="22" spans="1:5" s="56" customFormat="1" ht="87" customHeight="1">
      <c r="A22" s="61" t="s">
        <v>352</v>
      </c>
      <c r="B22" s="151" t="s">
        <v>355</v>
      </c>
      <c r="C22" s="151"/>
      <c r="D22" s="152">
        <f t="shared" si="0"/>
        <v>25000</v>
      </c>
      <c r="E22" s="152">
        <f t="shared" si="0"/>
        <v>25000</v>
      </c>
    </row>
    <row r="23" spans="1:5" s="56" customFormat="1" ht="66">
      <c r="A23" s="175" t="s">
        <v>353</v>
      </c>
      <c r="B23" s="173" t="s">
        <v>265</v>
      </c>
      <c r="C23" s="173"/>
      <c r="D23" s="170">
        <f t="shared" si="0"/>
        <v>25000</v>
      </c>
      <c r="E23" s="170">
        <f t="shared" si="0"/>
        <v>25000</v>
      </c>
    </row>
    <row r="24" spans="1:5" s="60" customFormat="1" ht="82.5">
      <c r="A24" s="62" t="s">
        <v>93</v>
      </c>
      <c r="B24" s="159" t="s">
        <v>283</v>
      </c>
      <c r="C24" s="159" t="s">
        <v>85</v>
      </c>
      <c r="D24" s="158">
        <v>25000</v>
      </c>
      <c r="E24" s="158">
        <v>25000</v>
      </c>
    </row>
    <row r="25" spans="1:5" s="59" customFormat="1" ht="115.5">
      <c r="A25" s="58" t="s">
        <v>198</v>
      </c>
      <c r="B25" s="151" t="s">
        <v>94</v>
      </c>
      <c r="C25" s="151"/>
      <c r="D25" s="152">
        <f>D26</f>
        <v>1000</v>
      </c>
      <c r="E25" s="152">
        <f>E26</f>
        <v>1000</v>
      </c>
    </row>
    <row r="26" spans="1:5" s="56" customFormat="1" ht="57.75" customHeight="1">
      <c r="A26" s="61" t="s">
        <v>354</v>
      </c>
      <c r="B26" s="151" t="s">
        <v>356</v>
      </c>
      <c r="C26" s="151"/>
      <c r="D26" s="152">
        <f>D27</f>
        <v>1000</v>
      </c>
      <c r="E26" s="152">
        <f>E27</f>
        <v>1000</v>
      </c>
    </row>
    <row r="27" spans="1:5" s="60" customFormat="1" ht="57" customHeight="1">
      <c r="A27" s="175" t="s">
        <v>95</v>
      </c>
      <c r="B27" s="173" t="s">
        <v>357</v>
      </c>
      <c r="C27" s="173"/>
      <c r="D27" s="170">
        <f>SUM(D28)</f>
        <v>1000</v>
      </c>
      <c r="E27" s="170">
        <f>SUM(E28)</f>
        <v>1000</v>
      </c>
    </row>
    <row r="28" spans="1:5" s="56" customFormat="1" ht="69.75" customHeight="1">
      <c r="A28" s="62" t="s">
        <v>96</v>
      </c>
      <c r="B28" s="159" t="s">
        <v>358</v>
      </c>
      <c r="C28" s="159" t="s">
        <v>85</v>
      </c>
      <c r="D28" s="158">
        <v>1000</v>
      </c>
      <c r="E28" s="158">
        <v>1000</v>
      </c>
    </row>
    <row r="29" spans="1:5" s="56" customFormat="1" ht="99">
      <c r="A29" s="58" t="s">
        <v>382</v>
      </c>
      <c r="B29" s="151" t="s">
        <v>359</v>
      </c>
      <c r="C29" s="151"/>
      <c r="D29" s="152">
        <f>D30</f>
        <v>1000</v>
      </c>
      <c r="E29" s="152">
        <f>E30</f>
        <v>1000</v>
      </c>
    </row>
    <row r="30" spans="1:5" s="60" customFormat="1" ht="51.75">
      <c r="A30" s="61" t="s">
        <v>362</v>
      </c>
      <c r="B30" s="151" t="s">
        <v>359</v>
      </c>
      <c r="C30" s="151"/>
      <c r="D30" s="152">
        <f>D31</f>
        <v>1000</v>
      </c>
      <c r="E30" s="152">
        <f>E31</f>
        <v>1000</v>
      </c>
    </row>
    <row r="31" spans="1:5" s="56" customFormat="1" ht="66">
      <c r="A31" s="175" t="s">
        <v>199</v>
      </c>
      <c r="B31" s="173" t="s">
        <v>360</v>
      </c>
      <c r="C31" s="173"/>
      <c r="D31" s="170">
        <f>SUM(D32)</f>
        <v>1000</v>
      </c>
      <c r="E31" s="170">
        <f>SUM(E32)</f>
        <v>1000</v>
      </c>
    </row>
    <row r="32" spans="1:5" s="56" customFormat="1" ht="99">
      <c r="A32" s="62" t="s">
        <v>194</v>
      </c>
      <c r="B32" s="159" t="s">
        <v>361</v>
      </c>
      <c r="C32" s="159" t="s">
        <v>85</v>
      </c>
      <c r="D32" s="158">
        <v>1000</v>
      </c>
      <c r="E32" s="158">
        <v>1000</v>
      </c>
    </row>
    <row r="33" spans="1:5" s="60" customFormat="1" ht="99">
      <c r="A33" s="144" t="s">
        <v>384</v>
      </c>
      <c r="B33" s="161" t="s">
        <v>98</v>
      </c>
      <c r="C33" s="161"/>
      <c r="D33" s="160">
        <f>D34</f>
        <v>270000</v>
      </c>
      <c r="E33" s="160">
        <f>E34</f>
        <v>265000</v>
      </c>
    </row>
    <row r="34" spans="1:5" ht="51.75">
      <c r="A34" s="174" t="s">
        <v>285</v>
      </c>
      <c r="B34" s="153" t="s">
        <v>286</v>
      </c>
      <c r="C34" s="153"/>
      <c r="D34" s="177">
        <f>D35</f>
        <v>270000</v>
      </c>
      <c r="E34" s="177">
        <f>E35</f>
        <v>265000</v>
      </c>
    </row>
    <row r="35" spans="1:5" ht="91.5" customHeight="1">
      <c r="A35" s="178" t="s">
        <v>263</v>
      </c>
      <c r="B35" s="169" t="s">
        <v>378</v>
      </c>
      <c r="C35" s="169"/>
      <c r="D35" s="170">
        <f>D36+D37</f>
        <v>270000</v>
      </c>
      <c r="E35" s="170">
        <f>E36+E37</f>
        <v>265000</v>
      </c>
    </row>
    <row r="36" spans="1:5" ht="82.5">
      <c r="A36" s="141" t="s">
        <v>84</v>
      </c>
      <c r="B36" s="157" t="s">
        <v>287</v>
      </c>
      <c r="C36" s="157" t="s">
        <v>85</v>
      </c>
      <c r="D36" s="158">
        <v>260000</v>
      </c>
      <c r="E36" s="158">
        <v>260000</v>
      </c>
    </row>
    <row r="37" spans="1:5" ht="66">
      <c r="A37" s="141" t="s">
        <v>380</v>
      </c>
      <c r="B37" s="157" t="s">
        <v>381</v>
      </c>
      <c r="C37" s="157" t="s">
        <v>85</v>
      </c>
      <c r="D37" s="158">
        <v>10000</v>
      </c>
      <c r="E37" s="158">
        <v>5000</v>
      </c>
    </row>
    <row r="38" spans="1:5" ht="82.5">
      <c r="A38" s="144" t="s">
        <v>385</v>
      </c>
      <c r="B38" s="161" t="s">
        <v>294</v>
      </c>
      <c r="C38" s="162"/>
      <c r="D38" s="152">
        <f>D39</f>
        <v>1434667.5</v>
      </c>
      <c r="E38" s="152">
        <f>E39</f>
        <v>1171730</v>
      </c>
    </row>
    <row r="39" spans="1:5" ht="34.5">
      <c r="A39" s="174" t="s">
        <v>363</v>
      </c>
      <c r="B39" s="153" t="s">
        <v>364</v>
      </c>
      <c r="C39" s="154"/>
      <c r="D39" s="155">
        <f>D40</f>
        <v>1434667.5</v>
      </c>
      <c r="E39" s="155">
        <f>E40</f>
        <v>1171730</v>
      </c>
    </row>
    <row r="40" spans="1:5" ht="33">
      <c r="A40" s="167" t="s">
        <v>88</v>
      </c>
      <c r="B40" s="168" t="s">
        <v>288</v>
      </c>
      <c r="C40" s="169"/>
      <c r="D40" s="170">
        <f>D41+D42+D43+D44</f>
        <v>1434667.5</v>
      </c>
      <c r="E40" s="170">
        <f>E41+E42+E43+E44</f>
        <v>1171730</v>
      </c>
    </row>
    <row r="41" spans="1:5" ht="181.5">
      <c r="A41" s="146" t="s">
        <v>181</v>
      </c>
      <c r="B41" s="157" t="s">
        <v>289</v>
      </c>
      <c r="C41" s="157" t="s">
        <v>89</v>
      </c>
      <c r="D41" s="158">
        <v>700000</v>
      </c>
      <c r="E41" s="158">
        <v>700000</v>
      </c>
    </row>
    <row r="42" spans="1:5" ht="115.5">
      <c r="A42" s="141" t="s">
        <v>182</v>
      </c>
      <c r="B42" s="157" t="s">
        <v>289</v>
      </c>
      <c r="C42" s="157" t="s">
        <v>85</v>
      </c>
      <c r="D42" s="158">
        <v>708667.5</v>
      </c>
      <c r="E42" s="158">
        <v>452730</v>
      </c>
    </row>
    <row r="43" spans="1:5" ht="82.5">
      <c r="A43" s="141" t="s">
        <v>266</v>
      </c>
      <c r="B43" s="157" t="s">
        <v>289</v>
      </c>
      <c r="C43" s="157" t="s">
        <v>90</v>
      </c>
      <c r="D43" s="158">
        <v>10000</v>
      </c>
      <c r="E43" s="158">
        <v>3000</v>
      </c>
    </row>
    <row r="44" spans="1:5" ht="231">
      <c r="A44" s="252" t="s">
        <v>349</v>
      </c>
      <c r="B44" s="157" t="s">
        <v>346</v>
      </c>
      <c r="C44" s="157" t="s">
        <v>89</v>
      </c>
      <c r="D44" s="158">
        <v>16000</v>
      </c>
      <c r="E44" s="158">
        <v>16000</v>
      </c>
    </row>
    <row r="45" spans="1:5" ht="115.5">
      <c r="A45" s="64" t="s">
        <v>200</v>
      </c>
      <c r="B45" s="150" t="s">
        <v>99</v>
      </c>
      <c r="C45" s="150"/>
      <c r="D45" s="160">
        <f>SUM(D46:D50)</f>
        <v>311949.17</v>
      </c>
      <c r="E45" s="160">
        <f>SUM(E46:E50)</f>
        <v>215408.86</v>
      </c>
    </row>
    <row r="46" spans="1:5" ht="66">
      <c r="A46" s="62" t="s">
        <v>191</v>
      </c>
      <c r="B46" s="159" t="s">
        <v>290</v>
      </c>
      <c r="C46" s="159" t="s">
        <v>90</v>
      </c>
      <c r="D46" s="158">
        <v>20000</v>
      </c>
      <c r="E46" s="158">
        <v>20000</v>
      </c>
    </row>
    <row r="47" spans="1:5" ht="165">
      <c r="A47" s="62" t="s">
        <v>309</v>
      </c>
      <c r="B47" s="159" t="s">
        <v>291</v>
      </c>
      <c r="C47" s="159" t="s">
        <v>89</v>
      </c>
      <c r="D47" s="158">
        <v>80220</v>
      </c>
      <c r="E47" s="158">
        <v>80220</v>
      </c>
    </row>
    <row r="48" spans="1:5" ht="165">
      <c r="A48" s="62" t="s">
        <v>379</v>
      </c>
      <c r="B48" s="159" t="s">
        <v>292</v>
      </c>
      <c r="C48" s="159" t="s">
        <v>85</v>
      </c>
      <c r="D48" s="158">
        <v>96548.6</v>
      </c>
      <c r="E48" s="158">
        <v>0</v>
      </c>
    </row>
    <row r="49" spans="1:5" ht="82.5">
      <c r="A49" s="62" t="s">
        <v>115</v>
      </c>
      <c r="B49" s="159" t="s">
        <v>388</v>
      </c>
      <c r="C49" s="159" t="s">
        <v>107</v>
      </c>
      <c r="D49" s="163">
        <v>115020</v>
      </c>
      <c r="E49" s="163">
        <v>115020</v>
      </c>
    </row>
    <row r="50" spans="1:5" ht="132">
      <c r="A50" s="62" t="s">
        <v>348</v>
      </c>
      <c r="B50" s="159" t="s">
        <v>293</v>
      </c>
      <c r="C50" s="159" t="s">
        <v>85</v>
      </c>
      <c r="D50" s="163">
        <v>160.57</v>
      </c>
      <c r="E50" s="163">
        <v>168.86</v>
      </c>
    </row>
    <row r="51" spans="1:5" ht="16.5">
      <c r="A51" s="217" t="s">
        <v>310</v>
      </c>
      <c r="B51" s="218"/>
      <c r="C51" s="218"/>
      <c r="D51" s="81">
        <f>D7+D22+D25+D29+D33+D38+D45</f>
        <v>3260951.67</v>
      </c>
      <c r="E51" s="81">
        <f>E7+E22+E25+E29+E33+E38+E45</f>
        <v>2859138.86</v>
      </c>
    </row>
  </sheetData>
  <sheetProtection/>
  <mergeCells count="7">
    <mergeCell ref="A2:E2"/>
    <mergeCell ref="B1:E1"/>
    <mergeCell ref="A4:A5"/>
    <mergeCell ref="B4:B5"/>
    <mergeCell ref="C4:C5"/>
    <mergeCell ref="D4:D5"/>
    <mergeCell ref="E4:E5"/>
  </mergeCells>
  <printOptions/>
  <pageMargins left="0.7874015748031497" right="0.5905511811023623" top="0.5905511811023623" bottom="0.5905511811023623" header="0" footer="0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120" zoomScaleNormal="120" zoomScalePageLayoutView="0" workbookViewId="0" topLeftCell="A1">
      <selection activeCell="I2" sqref="I2"/>
    </sheetView>
  </sheetViews>
  <sheetFormatPr defaultColWidth="9.140625" defaultRowHeight="15"/>
  <cols>
    <col min="1" max="1" width="35.8515625" style="0" customWidth="1"/>
    <col min="2" max="2" width="5.00390625" style="0" customWidth="1"/>
    <col min="3" max="3" width="5.00390625" style="84" customWidth="1"/>
    <col min="4" max="4" width="5.28125" style="84" customWidth="1"/>
    <col min="5" max="5" width="16.8515625" style="0" customWidth="1"/>
    <col min="6" max="6" width="5.421875" style="0" customWidth="1"/>
    <col min="7" max="7" width="14.00390625" style="0" customWidth="1"/>
    <col min="9" max="9" width="15.00390625" style="0" bestFit="1" customWidth="1"/>
    <col min="10" max="10" width="16.28125" style="0" bestFit="1" customWidth="1"/>
    <col min="11" max="11" width="15.00390625" style="0" bestFit="1" customWidth="1"/>
    <col min="12" max="12" width="16.421875" style="0" bestFit="1" customWidth="1"/>
    <col min="15" max="15" width="15.140625" style="0" bestFit="1" customWidth="1"/>
  </cols>
  <sheetData>
    <row r="1" spans="4:7" ht="103.5" customHeight="1">
      <c r="D1" s="359" t="s">
        <v>485</v>
      </c>
      <c r="E1" s="359"/>
      <c r="F1" s="359"/>
      <c r="G1" s="359"/>
    </row>
    <row r="2" spans="4:7" ht="153.75" customHeight="1">
      <c r="D2" s="354" t="s">
        <v>458</v>
      </c>
      <c r="E2" s="354"/>
      <c r="F2" s="354"/>
      <c r="G2" s="354"/>
    </row>
    <row r="3" spans="1:7" ht="35.25" customHeight="1">
      <c r="A3" s="272" t="s">
        <v>371</v>
      </c>
      <c r="B3" s="272"/>
      <c r="C3" s="272"/>
      <c r="D3" s="272"/>
      <c r="E3" s="272"/>
      <c r="F3" s="272"/>
      <c r="G3" s="272"/>
    </row>
    <row r="4" ht="4.5" customHeight="1"/>
    <row r="5" spans="1:7" s="56" customFormat="1" ht="39.75" customHeight="1">
      <c r="A5" s="360" t="s">
        <v>79</v>
      </c>
      <c r="B5" s="360" t="s">
        <v>131</v>
      </c>
      <c r="C5" s="360" t="s">
        <v>135</v>
      </c>
      <c r="D5" s="360" t="s">
        <v>132</v>
      </c>
      <c r="E5" s="360" t="s">
        <v>80</v>
      </c>
      <c r="F5" s="360" t="s">
        <v>133</v>
      </c>
      <c r="G5" s="360" t="s">
        <v>134</v>
      </c>
    </row>
    <row r="6" spans="1:7" s="56" customFormat="1" ht="102" customHeight="1">
      <c r="A6" s="361"/>
      <c r="B6" s="361"/>
      <c r="C6" s="361"/>
      <c r="D6" s="361"/>
      <c r="E6" s="361"/>
      <c r="F6" s="361"/>
      <c r="G6" s="361"/>
    </row>
    <row r="7" spans="1:7" s="83" customFormat="1" ht="63">
      <c r="A7" s="261" t="s">
        <v>439</v>
      </c>
      <c r="B7" s="219" t="s">
        <v>185</v>
      </c>
      <c r="C7" s="219" t="s">
        <v>118</v>
      </c>
      <c r="D7" s="219" t="s">
        <v>118</v>
      </c>
      <c r="E7" s="219" t="s">
        <v>119</v>
      </c>
      <c r="F7" s="219" t="s">
        <v>120</v>
      </c>
      <c r="G7" s="220">
        <f>G34</f>
        <v>3843780.59</v>
      </c>
    </row>
    <row r="8" spans="1:12" s="59" customFormat="1" ht="159.75" customHeight="1">
      <c r="A8" s="73" t="s">
        <v>186</v>
      </c>
      <c r="B8" s="221">
        <v>805</v>
      </c>
      <c r="C8" s="222" t="s">
        <v>121</v>
      </c>
      <c r="D8" s="222" t="s">
        <v>122</v>
      </c>
      <c r="E8" s="222" t="s">
        <v>375</v>
      </c>
      <c r="F8" s="223" t="s">
        <v>89</v>
      </c>
      <c r="G8" s="224">
        <v>500000</v>
      </c>
      <c r="L8" s="149"/>
    </row>
    <row r="9" spans="1:10" s="59" customFormat="1" ht="153" customHeight="1">
      <c r="A9" s="69" t="s">
        <v>188</v>
      </c>
      <c r="B9" s="221">
        <v>805</v>
      </c>
      <c r="C9" s="211" t="s">
        <v>121</v>
      </c>
      <c r="D9" s="211" t="s">
        <v>123</v>
      </c>
      <c r="E9" s="225" t="s">
        <v>280</v>
      </c>
      <c r="F9" s="225" t="s">
        <v>89</v>
      </c>
      <c r="G9" s="226">
        <v>691000</v>
      </c>
      <c r="I9" s="249"/>
      <c r="J9" s="149"/>
    </row>
    <row r="10" spans="1:10" s="56" customFormat="1" ht="94.5" customHeight="1">
      <c r="A10" s="69" t="s">
        <v>190</v>
      </c>
      <c r="B10" s="221">
        <v>805</v>
      </c>
      <c r="C10" s="211" t="s">
        <v>121</v>
      </c>
      <c r="D10" s="211" t="s">
        <v>123</v>
      </c>
      <c r="E10" s="225" t="s">
        <v>280</v>
      </c>
      <c r="F10" s="225" t="s">
        <v>85</v>
      </c>
      <c r="G10" s="226">
        <v>36335</v>
      </c>
      <c r="J10" s="63"/>
    </row>
    <row r="11" spans="1:7" s="56" customFormat="1" ht="78.75" customHeight="1">
      <c r="A11" s="69" t="s">
        <v>207</v>
      </c>
      <c r="B11" s="221">
        <v>805</v>
      </c>
      <c r="C11" s="211" t="s">
        <v>121</v>
      </c>
      <c r="D11" s="211" t="s">
        <v>123</v>
      </c>
      <c r="E11" s="225" t="s">
        <v>280</v>
      </c>
      <c r="F11" s="225" t="s">
        <v>90</v>
      </c>
      <c r="G11" s="226">
        <v>52000</v>
      </c>
    </row>
    <row r="12" spans="1:7" s="56" customFormat="1" ht="141.75">
      <c r="A12" s="69" t="s">
        <v>348</v>
      </c>
      <c r="B12" s="221">
        <v>805</v>
      </c>
      <c r="C12" s="211" t="s">
        <v>121</v>
      </c>
      <c r="D12" s="211" t="s">
        <v>129</v>
      </c>
      <c r="E12" s="225" t="s">
        <v>293</v>
      </c>
      <c r="F12" s="225" t="s">
        <v>85</v>
      </c>
      <c r="G12" s="226">
        <v>153.6</v>
      </c>
    </row>
    <row r="13" spans="1:7" s="56" customFormat="1" ht="78.75">
      <c r="A13" s="69" t="s">
        <v>465</v>
      </c>
      <c r="B13" s="221">
        <v>805</v>
      </c>
      <c r="C13" s="211" t="s">
        <v>121</v>
      </c>
      <c r="D13" s="211" t="s">
        <v>468</v>
      </c>
      <c r="E13" s="225" t="s">
        <v>463</v>
      </c>
      <c r="F13" s="225" t="s">
        <v>464</v>
      </c>
      <c r="G13" s="226">
        <v>29204.41</v>
      </c>
    </row>
    <row r="14" spans="1:7" s="56" customFormat="1" ht="63">
      <c r="A14" s="69" t="s">
        <v>191</v>
      </c>
      <c r="B14" s="221">
        <v>805</v>
      </c>
      <c r="C14" s="211" t="s">
        <v>121</v>
      </c>
      <c r="D14" s="211" t="s">
        <v>124</v>
      </c>
      <c r="E14" s="225" t="s">
        <v>290</v>
      </c>
      <c r="F14" s="225" t="s">
        <v>90</v>
      </c>
      <c r="G14" s="226">
        <v>10000</v>
      </c>
    </row>
    <row r="15" spans="1:7" s="65" customFormat="1" ht="64.5" customHeight="1">
      <c r="A15" s="69" t="s">
        <v>192</v>
      </c>
      <c r="B15" s="221">
        <v>805</v>
      </c>
      <c r="C15" s="211" t="s">
        <v>121</v>
      </c>
      <c r="D15" s="211" t="s">
        <v>125</v>
      </c>
      <c r="E15" s="225" t="s">
        <v>386</v>
      </c>
      <c r="F15" s="211" t="s">
        <v>85</v>
      </c>
      <c r="G15" s="227">
        <v>25000</v>
      </c>
    </row>
    <row r="16" spans="1:7" s="56" customFormat="1" ht="117" customHeight="1">
      <c r="A16" s="69" t="s">
        <v>343</v>
      </c>
      <c r="B16" s="221">
        <v>805</v>
      </c>
      <c r="C16" s="211" t="s">
        <v>121</v>
      </c>
      <c r="D16" s="211" t="s">
        <v>125</v>
      </c>
      <c r="E16" s="225" t="s">
        <v>340</v>
      </c>
      <c r="F16" s="211" t="s">
        <v>85</v>
      </c>
      <c r="G16" s="227">
        <v>50000</v>
      </c>
    </row>
    <row r="17" spans="1:7" s="56" customFormat="1" ht="85.5" customHeight="1">
      <c r="A17" s="69" t="s">
        <v>344</v>
      </c>
      <c r="B17" s="221">
        <v>805</v>
      </c>
      <c r="C17" s="211" t="s">
        <v>121</v>
      </c>
      <c r="D17" s="211" t="s">
        <v>125</v>
      </c>
      <c r="E17" s="225" t="s">
        <v>387</v>
      </c>
      <c r="F17" s="211" t="s">
        <v>85</v>
      </c>
      <c r="G17" s="227">
        <v>10000</v>
      </c>
    </row>
    <row r="18" spans="1:7" s="56" customFormat="1" ht="204.75">
      <c r="A18" s="244" t="s">
        <v>430</v>
      </c>
      <c r="B18" s="231" t="s">
        <v>185</v>
      </c>
      <c r="C18" s="231" t="s">
        <v>121</v>
      </c>
      <c r="D18" s="231" t="s">
        <v>125</v>
      </c>
      <c r="E18" s="225" t="s">
        <v>429</v>
      </c>
      <c r="F18" s="231" t="s">
        <v>85</v>
      </c>
      <c r="G18" s="251">
        <v>1280</v>
      </c>
    </row>
    <row r="19" spans="1:7" s="56" customFormat="1" ht="64.5" customHeight="1">
      <c r="A19" s="69" t="s">
        <v>436</v>
      </c>
      <c r="B19" s="221">
        <v>805</v>
      </c>
      <c r="C19" s="211" t="s">
        <v>121</v>
      </c>
      <c r="D19" s="211" t="s">
        <v>125</v>
      </c>
      <c r="E19" s="225" t="s">
        <v>351</v>
      </c>
      <c r="F19" s="211" t="s">
        <v>85</v>
      </c>
      <c r="G19" s="227">
        <v>152495</v>
      </c>
    </row>
    <row r="20" spans="1:7" s="56" customFormat="1" ht="99" customHeight="1">
      <c r="A20" s="69" t="s">
        <v>309</v>
      </c>
      <c r="B20" s="221">
        <v>805</v>
      </c>
      <c r="C20" s="211" t="s">
        <v>122</v>
      </c>
      <c r="D20" s="211" t="s">
        <v>126</v>
      </c>
      <c r="E20" s="225" t="s">
        <v>291</v>
      </c>
      <c r="F20" s="225" t="s">
        <v>89</v>
      </c>
      <c r="G20" s="226">
        <v>80220</v>
      </c>
    </row>
    <row r="21" spans="1:7" s="56" customFormat="1" ht="69.75" customHeight="1">
      <c r="A21" s="69" t="s">
        <v>93</v>
      </c>
      <c r="B21" s="221">
        <v>805</v>
      </c>
      <c r="C21" s="211" t="s">
        <v>126</v>
      </c>
      <c r="D21" s="211" t="s">
        <v>127</v>
      </c>
      <c r="E21" s="225" t="s">
        <v>283</v>
      </c>
      <c r="F21" s="225" t="s">
        <v>85</v>
      </c>
      <c r="G21" s="226">
        <v>25000</v>
      </c>
    </row>
    <row r="22" spans="1:7" s="56" customFormat="1" ht="80.25" customHeight="1">
      <c r="A22" s="69" t="s">
        <v>96</v>
      </c>
      <c r="B22" s="221">
        <v>805</v>
      </c>
      <c r="C22" s="211" t="s">
        <v>123</v>
      </c>
      <c r="D22" s="211" t="s">
        <v>128</v>
      </c>
      <c r="E22" s="225" t="s">
        <v>358</v>
      </c>
      <c r="F22" s="225" t="s">
        <v>85</v>
      </c>
      <c r="G22" s="226">
        <v>1000</v>
      </c>
    </row>
    <row r="23" spans="1:7" s="56" customFormat="1" ht="82.5" customHeight="1">
      <c r="A23" s="69" t="s">
        <v>379</v>
      </c>
      <c r="B23" s="221">
        <v>805</v>
      </c>
      <c r="C23" s="211" t="s">
        <v>129</v>
      </c>
      <c r="D23" s="211" t="s">
        <v>122</v>
      </c>
      <c r="E23" s="225" t="s">
        <v>292</v>
      </c>
      <c r="F23" s="225" t="s">
        <v>85</v>
      </c>
      <c r="G23" s="226">
        <v>86237.58</v>
      </c>
    </row>
    <row r="24" spans="1:7" s="56" customFormat="1" ht="61.5" customHeight="1">
      <c r="A24" s="69" t="s">
        <v>84</v>
      </c>
      <c r="B24" s="221">
        <v>805</v>
      </c>
      <c r="C24" s="211" t="s">
        <v>129</v>
      </c>
      <c r="D24" s="211" t="s">
        <v>126</v>
      </c>
      <c r="E24" s="225" t="s">
        <v>287</v>
      </c>
      <c r="F24" s="225" t="s">
        <v>85</v>
      </c>
      <c r="G24" s="226">
        <v>300000</v>
      </c>
    </row>
    <row r="25" spans="1:7" s="56" customFormat="1" ht="61.5" customHeight="1">
      <c r="A25" s="248" t="s">
        <v>380</v>
      </c>
      <c r="B25" s="221">
        <v>805</v>
      </c>
      <c r="C25" s="211" t="s">
        <v>129</v>
      </c>
      <c r="D25" s="211" t="s">
        <v>126</v>
      </c>
      <c r="E25" s="225" t="s">
        <v>381</v>
      </c>
      <c r="F25" s="225" t="s">
        <v>85</v>
      </c>
      <c r="G25" s="226">
        <v>10000</v>
      </c>
    </row>
    <row r="26" spans="1:12" s="56" customFormat="1" ht="97.5" customHeight="1">
      <c r="A26" s="69" t="s">
        <v>194</v>
      </c>
      <c r="B26" s="221">
        <v>805</v>
      </c>
      <c r="C26" s="211" t="s">
        <v>117</v>
      </c>
      <c r="D26" s="211" t="s">
        <v>117</v>
      </c>
      <c r="E26" s="225" t="s">
        <v>361</v>
      </c>
      <c r="F26" s="225" t="s">
        <v>85</v>
      </c>
      <c r="G26" s="226">
        <v>1000</v>
      </c>
      <c r="J26" s="63"/>
      <c r="L26" s="63"/>
    </row>
    <row r="27" spans="1:7" s="56" customFormat="1" ht="158.25" customHeight="1">
      <c r="A27" s="89" t="s">
        <v>195</v>
      </c>
      <c r="B27" s="221">
        <v>805</v>
      </c>
      <c r="C27" s="225" t="s">
        <v>130</v>
      </c>
      <c r="D27" s="225" t="s">
        <v>121</v>
      </c>
      <c r="E27" s="225" t="s">
        <v>289</v>
      </c>
      <c r="F27" s="225" t="s">
        <v>89</v>
      </c>
      <c r="G27" s="226">
        <v>700000</v>
      </c>
    </row>
    <row r="28" spans="1:15" s="56" customFormat="1" ht="108.75" customHeight="1">
      <c r="A28" s="69" t="s">
        <v>182</v>
      </c>
      <c r="B28" s="221">
        <v>805</v>
      </c>
      <c r="C28" s="211" t="s">
        <v>130</v>
      </c>
      <c r="D28" s="211" t="s">
        <v>121</v>
      </c>
      <c r="E28" s="225" t="s">
        <v>289</v>
      </c>
      <c r="F28" s="225" t="s">
        <v>85</v>
      </c>
      <c r="G28" s="226">
        <v>735000</v>
      </c>
      <c r="I28" s="63"/>
      <c r="K28" s="63"/>
      <c r="O28" s="63"/>
    </row>
    <row r="29" spans="1:15" s="56" customFormat="1" ht="83.25" customHeight="1">
      <c r="A29" s="248" t="s">
        <v>266</v>
      </c>
      <c r="B29" s="221">
        <v>805</v>
      </c>
      <c r="C29" s="211" t="s">
        <v>130</v>
      </c>
      <c r="D29" s="211" t="s">
        <v>121</v>
      </c>
      <c r="E29" s="225" t="s">
        <v>289</v>
      </c>
      <c r="F29" s="225" t="s">
        <v>90</v>
      </c>
      <c r="G29" s="226">
        <v>10000</v>
      </c>
      <c r="O29" s="63"/>
    </row>
    <row r="30" spans="1:7" s="56" customFormat="1" ht="195.75" customHeight="1">
      <c r="A30" s="232" t="s">
        <v>349</v>
      </c>
      <c r="B30" s="221">
        <v>805</v>
      </c>
      <c r="C30" s="211" t="s">
        <v>130</v>
      </c>
      <c r="D30" s="211" t="s">
        <v>121</v>
      </c>
      <c r="E30" s="225" t="s">
        <v>346</v>
      </c>
      <c r="F30" s="225" t="s">
        <v>89</v>
      </c>
      <c r="G30" s="226">
        <v>16000</v>
      </c>
    </row>
    <row r="31" spans="1:12" s="56" customFormat="1" ht="252">
      <c r="A31" s="232" t="s">
        <v>349</v>
      </c>
      <c r="B31" s="221">
        <v>805</v>
      </c>
      <c r="C31" s="211" t="s">
        <v>130</v>
      </c>
      <c r="D31" s="211" t="s">
        <v>121</v>
      </c>
      <c r="E31" s="225" t="s">
        <v>347</v>
      </c>
      <c r="F31" s="225" t="s">
        <v>85</v>
      </c>
      <c r="G31" s="226">
        <v>196835</v>
      </c>
      <c r="L31" s="63"/>
    </row>
    <row r="32" spans="1:7" s="65" customFormat="1" ht="78.75" customHeight="1">
      <c r="A32" s="69" t="s">
        <v>115</v>
      </c>
      <c r="B32" s="221">
        <v>805</v>
      </c>
      <c r="C32" s="211" t="s">
        <v>127</v>
      </c>
      <c r="D32" s="211" t="s">
        <v>121</v>
      </c>
      <c r="E32" s="225" t="s">
        <v>388</v>
      </c>
      <c r="F32" s="225" t="s">
        <v>107</v>
      </c>
      <c r="G32" s="226">
        <v>115020</v>
      </c>
    </row>
    <row r="33" spans="1:7" s="65" customFormat="1" ht="94.5">
      <c r="A33" s="69" t="s">
        <v>477</v>
      </c>
      <c r="B33" s="221">
        <v>805</v>
      </c>
      <c r="C33" s="211" t="s">
        <v>127</v>
      </c>
      <c r="D33" s="211" t="s">
        <v>126</v>
      </c>
      <c r="E33" s="225" t="s">
        <v>479</v>
      </c>
      <c r="F33" s="225" t="s">
        <v>107</v>
      </c>
      <c r="G33" s="226">
        <v>10000</v>
      </c>
    </row>
    <row r="34" spans="1:7" ht="15.75">
      <c r="A34" s="78" t="s">
        <v>108</v>
      </c>
      <c r="B34" s="78"/>
      <c r="C34" s="86"/>
      <c r="D34" s="86"/>
      <c r="E34" s="72"/>
      <c r="F34" s="72"/>
      <c r="G34" s="68">
        <f>SUM(G8:G33)</f>
        <v>3843780.59</v>
      </c>
    </row>
  </sheetData>
  <sheetProtection/>
  <mergeCells count="10">
    <mergeCell ref="D1:G1"/>
    <mergeCell ref="D2:G2"/>
    <mergeCell ref="A3:G3"/>
    <mergeCell ref="G5:G6"/>
    <mergeCell ref="A5:A6"/>
    <mergeCell ref="B5:B6"/>
    <mergeCell ref="C5:C6"/>
    <mergeCell ref="D5:D6"/>
    <mergeCell ref="E5:E6"/>
    <mergeCell ref="F5:F6"/>
  </mergeCells>
  <printOptions/>
  <pageMargins left="0.7874015748031497" right="0.5905511811023623" top="0.5905511811023623" bottom="0.5905511811023623" header="0" footer="0"/>
  <pageSetup fitToHeight="4" fitToWidth="1"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E4" sqref="E4:E5"/>
    </sheetView>
  </sheetViews>
  <sheetFormatPr defaultColWidth="9.140625" defaultRowHeight="15"/>
  <cols>
    <col min="1" max="1" width="38.00390625" style="0" customWidth="1"/>
    <col min="2" max="2" width="7.421875" style="0" customWidth="1"/>
    <col min="3" max="3" width="4.7109375" style="84" customWidth="1"/>
    <col min="4" max="4" width="4.8515625" style="84" customWidth="1"/>
    <col min="5" max="5" width="16.8515625" style="0" customWidth="1"/>
    <col min="6" max="6" width="8.140625" style="0" customWidth="1"/>
    <col min="7" max="7" width="14.140625" style="0" customWidth="1"/>
    <col min="8" max="8" width="13.28125" style="0" customWidth="1"/>
  </cols>
  <sheetData>
    <row r="1" spans="5:8" ht="147" customHeight="1">
      <c r="E1" s="354" t="s">
        <v>459</v>
      </c>
      <c r="F1" s="354"/>
      <c r="G1" s="354"/>
      <c r="H1" s="354"/>
    </row>
    <row r="2" spans="1:8" ht="39.75" customHeight="1">
      <c r="A2" s="272" t="s">
        <v>368</v>
      </c>
      <c r="B2" s="272"/>
      <c r="C2" s="272"/>
      <c r="D2" s="272"/>
      <c r="E2" s="272"/>
      <c r="F2" s="272"/>
      <c r="G2" s="272"/>
      <c r="H2" s="272"/>
    </row>
    <row r="3" ht="4.5" customHeight="1"/>
    <row r="4" spans="1:8" s="56" customFormat="1" ht="39.75" customHeight="1">
      <c r="A4" s="362" t="s">
        <v>79</v>
      </c>
      <c r="B4" s="362" t="s">
        <v>131</v>
      </c>
      <c r="C4" s="362" t="s">
        <v>135</v>
      </c>
      <c r="D4" s="362" t="s">
        <v>132</v>
      </c>
      <c r="E4" s="362" t="s">
        <v>80</v>
      </c>
      <c r="F4" s="362" t="s">
        <v>133</v>
      </c>
      <c r="G4" s="362" t="s">
        <v>369</v>
      </c>
      <c r="H4" s="364" t="s">
        <v>370</v>
      </c>
    </row>
    <row r="5" spans="1:8" s="56" customFormat="1" ht="102" customHeight="1">
      <c r="A5" s="363"/>
      <c r="B5" s="363"/>
      <c r="C5" s="363"/>
      <c r="D5" s="363"/>
      <c r="E5" s="363"/>
      <c r="F5" s="363"/>
      <c r="G5" s="363"/>
      <c r="H5" s="365"/>
    </row>
    <row r="6" spans="1:8" s="83" customFormat="1" ht="63">
      <c r="A6" s="261" t="s">
        <v>439</v>
      </c>
      <c r="B6" s="219" t="s">
        <v>185</v>
      </c>
      <c r="C6" s="219" t="s">
        <v>118</v>
      </c>
      <c r="D6" s="219" t="s">
        <v>118</v>
      </c>
      <c r="E6" s="219" t="s">
        <v>119</v>
      </c>
      <c r="F6" s="219" t="s">
        <v>120</v>
      </c>
      <c r="G6" s="220">
        <f>G28</f>
        <v>3260951.67</v>
      </c>
      <c r="H6" s="220">
        <f>H28</f>
        <v>2859138.8600000003</v>
      </c>
    </row>
    <row r="7" spans="1:8" s="59" customFormat="1" ht="158.25">
      <c r="A7" s="73" t="s">
        <v>186</v>
      </c>
      <c r="B7" s="221">
        <v>805</v>
      </c>
      <c r="C7" s="222" t="s">
        <v>121</v>
      </c>
      <c r="D7" s="222" t="s">
        <v>122</v>
      </c>
      <c r="E7" s="222" t="s">
        <v>375</v>
      </c>
      <c r="F7" s="223" t="s">
        <v>89</v>
      </c>
      <c r="G7" s="224">
        <v>500000</v>
      </c>
      <c r="H7" s="224">
        <v>500000</v>
      </c>
    </row>
    <row r="8" spans="1:8" s="59" customFormat="1" ht="143.25" customHeight="1">
      <c r="A8" s="69" t="s">
        <v>188</v>
      </c>
      <c r="B8" s="221">
        <v>805</v>
      </c>
      <c r="C8" s="211" t="s">
        <v>121</v>
      </c>
      <c r="D8" s="211" t="s">
        <v>123</v>
      </c>
      <c r="E8" s="225" t="s">
        <v>280</v>
      </c>
      <c r="F8" s="225" t="s">
        <v>89</v>
      </c>
      <c r="G8" s="226">
        <v>696000</v>
      </c>
      <c r="H8" s="226">
        <v>680000</v>
      </c>
    </row>
    <row r="9" spans="1:8" s="56" customFormat="1" ht="94.5" customHeight="1">
      <c r="A9" s="69" t="s">
        <v>190</v>
      </c>
      <c r="B9" s="221">
        <v>805</v>
      </c>
      <c r="C9" s="211" t="s">
        <v>121</v>
      </c>
      <c r="D9" s="211" t="s">
        <v>123</v>
      </c>
      <c r="E9" s="225" t="s">
        <v>280</v>
      </c>
      <c r="F9" s="225" t="s">
        <v>85</v>
      </c>
      <c r="G9" s="226">
        <v>835</v>
      </c>
      <c r="H9" s="226">
        <v>0</v>
      </c>
    </row>
    <row r="10" spans="1:8" s="56" customFormat="1" ht="78.75">
      <c r="A10" s="69" t="s">
        <v>207</v>
      </c>
      <c r="B10" s="221">
        <v>805</v>
      </c>
      <c r="C10" s="211" t="s">
        <v>121</v>
      </c>
      <c r="D10" s="211" t="s">
        <v>123</v>
      </c>
      <c r="E10" s="225" t="s">
        <v>280</v>
      </c>
      <c r="F10" s="225" t="s">
        <v>90</v>
      </c>
      <c r="G10" s="226">
        <v>500</v>
      </c>
      <c r="H10" s="226">
        <v>0</v>
      </c>
    </row>
    <row r="11" spans="1:8" s="56" customFormat="1" ht="64.5" customHeight="1">
      <c r="A11" s="69" t="s">
        <v>348</v>
      </c>
      <c r="B11" s="221">
        <v>805</v>
      </c>
      <c r="C11" s="211" t="s">
        <v>121</v>
      </c>
      <c r="D11" s="211" t="s">
        <v>129</v>
      </c>
      <c r="E11" s="225" t="s">
        <v>293</v>
      </c>
      <c r="F11" s="225" t="s">
        <v>85</v>
      </c>
      <c r="G11" s="226">
        <v>160.57</v>
      </c>
      <c r="H11" s="226">
        <v>168.86</v>
      </c>
    </row>
    <row r="12" spans="1:8" s="65" customFormat="1" ht="50.25" customHeight="1">
      <c r="A12" s="69" t="s">
        <v>191</v>
      </c>
      <c r="B12" s="221">
        <v>805</v>
      </c>
      <c r="C12" s="211" t="s">
        <v>121</v>
      </c>
      <c r="D12" s="211" t="s">
        <v>124</v>
      </c>
      <c r="E12" s="225" t="s">
        <v>290</v>
      </c>
      <c r="F12" s="225" t="s">
        <v>90</v>
      </c>
      <c r="G12" s="226">
        <v>20000</v>
      </c>
      <c r="H12" s="226">
        <v>20000</v>
      </c>
    </row>
    <row r="13" spans="1:8" s="56" customFormat="1" ht="116.25" customHeight="1">
      <c r="A13" s="69" t="s">
        <v>192</v>
      </c>
      <c r="B13" s="221">
        <v>805</v>
      </c>
      <c r="C13" s="211" t="s">
        <v>121</v>
      </c>
      <c r="D13" s="211" t="s">
        <v>125</v>
      </c>
      <c r="E13" s="225" t="s">
        <v>386</v>
      </c>
      <c r="F13" s="211" t="s">
        <v>85</v>
      </c>
      <c r="G13" s="227">
        <v>5000</v>
      </c>
      <c r="H13" s="227">
        <v>0</v>
      </c>
    </row>
    <row r="14" spans="1:8" s="59" customFormat="1" ht="95.25" customHeight="1">
      <c r="A14" s="69" t="s">
        <v>343</v>
      </c>
      <c r="B14" s="221">
        <v>805</v>
      </c>
      <c r="C14" s="211" t="s">
        <v>121</v>
      </c>
      <c r="D14" s="211" t="s">
        <v>125</v>
      </c>
      <c r="E14" s="225" t="s">
        <v>340</v>
      </c>
      <c r="F14" s="211" t="s">
        <v>85</v>
      </c>
      <c r="G14" s="227">
        <v>10000</v>
      </c>
      <c r="H14" s="227">
        <v>0</v>
      </c>
    </row>
    <row r="15" spans="1:9" s="56" customFormat="1" ht="81.75" customHeight="1">
      <c r="A15" s="69" t="s">
        <v>344</v>
      </c>
      <c r="B15" s="221">
        <v>805</v>
      </c>
      <c r="C15" s="211" t="s">
        <v>121</v>
      </c>
      <c r="D15" s="211" t="s">
        <v>125</v>
      </c>
      <c r="E15" s="225" t="s">
        <v>387</v>
      </c>
      <c r="F15" s="211" t="s">
        <v>85</v>
      </c>
      <c r="G15" s="227">
        <v>5000</v>
      </c>
      <c r="H15" s="227">
        <v>0</v>
      </c>
      <c r="I15" s="63"/>
    </row>
    <row r="16" spans="1:8" s="56" customFormat="1" ht="64.5" customHeight="1">
      <c r="A16" s="69" t="s">
        <v>309</v>
      </c>
      <c r="B16" s="221">
        <v>805</v>
      </c>
      <c r="C16" s="211" t="s">
        <v>122</v>
      </c>
      <c r="D16" s="211" t="s">
        <v>126</v>
      </c>
      <c r="E16" s="225" t="s">
        <v>291</v>
      </c>
      <c r="F16" s="225" t="s">
        <v>89</v>
      </c>
      <c r="G16" s="226">
        <v>80220</v>
      </c>
      <c r="H16" s="226">
        <v>80220</v>
      </c>
    </row>
    <row r="17" spans="1:8" s="56" customFormat="1" ht="92.25" customHeight="1">
      <c r="A17" s="69" t="s">
        <v>93</v>
      </c>
      <c r="B17" s="221">
        <v>805</v>
      </c>
      <c r="C17" s="211" t="s">
        <v>126</v>
      </c>
      <c r="D17" s="211" t="s">
        <v>127</v>
      </c>
      <c r="E17" s="225" t="s">
        <v>283</v>
      </c>
      <c r="F17" s="225" t="s">
        <v>85</v>
      </c>
      <c r="G17" s="226">
        <v>25000</v>
      </c>
      <c r="H17" s="226">
        <v>25000</v>
      </c>
    </row>
    <row r="18" spans="1:8" s="56" customFormat="1" ht="92.25" customHeight="1">
      <c r="A18" s="69" t="s">
        <v>96</v>
      </c>
      <c r="B18" s="221">
        <v>805</v>
      </c>
      <c r="C18" s="211" t="s">
        <v>123</v>
      </c>
      <c r="D18" s="211" t="s">
        <v>128</v>
      </c>
      <c r="E18" s="225" t="s">
        <v>358</v>
      </c>
      <c r="F18" s="225" t="s">
        <v>85</v>
      </c>
      <c r="G18" s="226">
        <v>1000</v>
      </c>
      <c r="H18" s="226">
        <v>1000</v>
      </c>
    </row>
    <row r="19" spans="1:8" s="56" customFormat="1" ht="157.5">
      <c r="A19" s="69" t="s">
        <v>379</v>
      </c>
      <c r="B19" s="221">
        <v>805</v>
      </c>
      <c r="C19" s="211" t="s">
        <v>129</v>
      </c>
      <c r="D19" s="211" t="s">
        <v>122</v>
      </c>
      <c r="E19" s="225" t="s">
        <v>292</v>
      </c>
      <c r="F19" s="225" t="s">
        <v>85</v>
      </c>
      <c r="G19" s="226">
        <v>96548.6</v>
      </c>
      <c r="H19" s="226">
        <v>0</v>
      </c>
    </row>
    <row r="20" spans="1:8" s="56" customFormat="1" ht="94.5" customHeight="1">
      <c r="A20" s="69" t="s">
        <v>84</v>
      </c>
      <c r="B20" s="221">
        <v>805</v>
      </c>
      <c r="C20" s="211" t="s">
        <v>129</v>
      </c>
      <c r="D20" s="211" t="s">
        <v>126</v>
      </c>
      <c r="E20" s="225" t="s">
        <v>287</v>
      </c>
      <c r="F20" s="225" t="s">
        <v>85</v>
      </c>
      <c r="G20" s="226">
        <v>260000</v>
      </c>
      <c r="H20" s="226">
        <v>260000</v>
      </c>
    </row>
    <row r="21" spans="1:8" s="56" customFormat="1" ht="63">
      <c r="A21" s="248" t="s">
        <v>380</v>
      </c>
      <c r="B21" s="221">
        <v>805</v>
      </c>
      <c r="C21" s="211" t="s">
        <v>129</v>
      </c>
      <c r="D21" s="211" t="s">
        <v>126</v>
      </c>
      <c r="E21" s="225" t="s">
        <v>381</v>
      </c>
      <c r="F21" s="225" t="s">
        <v>85</v>
      </c>
      <c r="G21" s="226">
        <v>10000</v>
      </c>
      <c r="H21" s="226">
        <v>5000</v>
      </c>
    </row>
    <row r="22" spans="1:8" s="56" customFormat="1" ht="96.75" customHeight="1">
      <c r="A22" s="69" t="s">
        <v>194</v>
      </c>
      <c r="B22" s="221">
        <v>805</v>
      </c>
      <c r="C22" s="211" t="s">
        <v>117</v>
      </c>
      <c r="D22" s="211" t="s">
        <v>117</v>
      </c>
      <c r="E22" s="225" t="s">
        <v>284</v>
      </c>
      <c r="F22" s="225" t="s">
        <v>85</v>
      </c>
      <c r="G22" s="226">
        <v>1000</v>
      </c>
      <c r="H22" s="226">
        <v>1000</v>
      </c>
    </row>
    <row r="23" spans="1:8" s="56" customFormat="1" ht="173.25">
      <c r="A23" s="89" t="s">
        <v>195</v>
      </c>
      <c r="B23" s="221">
        <v>805</v>
      </c>
      <c r="C23" s="225" t="s">
        <v>130</v>
      </c>
      <c r="D23" s="225" t="s">
        <v>121</v>
      </c>
      <c r="E23" s="225" t="s">
        <v>289</v>
      </c>
      <c r="F23" s="225" t="s">
        <v>89</v>
      </c>
      <c r="G23" s="226">
        <v>700000</v>
      </c>
      <c r="H23" s="226">
        <v>700000</v>
      </c>
    </row>
    <row r="24" spans="1:8" s="56" customFormat="1" ht="110.25">
      <c r="A24" s="69" t="s">
        <v>182</v>
      </c>
      <c r="B24" s="221">
        <v>805</v>
      </c>
      <c r="C24" s="211" t="s">
        <v>130</v>
      </c>
      <c r="D24" s="211" t="s">
        <v>121</v>
      </c>
      <c r="E24" s="225" t="s">
        <v>289</v>
      </c>
      <c r="F24" s="225" t="s">
        <v>85</v>
      </c>
      <c r="G24" s="226">
        <v>708667.5</v>
      </c>
      <c r="H24" s="226">
        <v>452730</v>
      </c>
    </row>
    <row r="25" spans="1:8" ht="78.75">
      <c r="A25" s="248" t="s">
        <v>266</v>
      </c>
      <c r="B25" s="221">
        <v>805</v>
      </c>
      <c r="C25" s="211" t="s">
        <v>130</v>
      </c>
      <c r="D25" s="211" t="s">
        <v>121</v>
      </c>
      <c r="E25" s="225" t="s">
        <v>289</v>
      </c>
      <c r="F25" s="225" t="s">
        <v>90</v>
      </c>
      <c r="G25" s="226">
        <v>10000</v>
      </c>
      <c r="H25" s="226">
        <v>3000</v>
      </c>
    </row>
    <row r="26" spans="1:8" ht="236.25">
      <c r="A26" s="232" t="s">
        <v>349</v>
      </c>
      <c r="B26" s="221">
        <v>805</v>
      </c>
      <c r="C26" s="211" t="s">
        <v>130</v>
      </c>
      <c r="D26" s="211" t="s">
        <v>121</v>
      </c>
      <c r="E26" s="225" t="s">
        <v>346</v>
      </c>
      <c r="F26" s="225" t="s">
        <v>89</v>
      </c>
      <c r="G26" s="226">
        <v>16000</v>
      </c>
      <c r="H26" s="226">
        <v>16000</v>
      </c>
    </row>
    <row r="27" spans="1:8" ht="78.75">
      <c r="A27" s="69" t="s">
        <v>115</v>
      </c>
      <c r="B27" s="221">
        <v>805</v>
      </c>
      <c r="C27" s="211" t="s">
        <v>127</v>
      </c>
      <c r="D27" s="211" t="s">
        <v>121</v>
      </c>
      <c r="E27" s="225" t="s">
        <v>388</v>
      </c>
      <c r="F27" s="225" t="s">
        <v>107</v>
      </c>
      <c r="G27" s="226">
        <v>115020</v>
      </c>
      <c r="H27" s="226">
        <v>115020</v>
      </c>
    </row>
    <row r="28" spans="1:8" ht="15.75">
      <c r="A28" s="78" t="s">
        <v>108</v>
      </c>
      <c r="B28" s="78"/>
      <c r="C28" s="86"/>
      <c r="D28" s="86"/>
      <c r="E28" s="72"/>
      <c r="F28" s="72"/>
      <c r="G28" s="68">
        <f>SUM(G7:G27)</f>
        <v>3260951.67</v>
      </c>
      <c r="H28" s="68">
        <f>SUM(H7:H27)</f>
        <v>2859138.8600000003</v>
      </c>
    </row>
  </sheetData>
  <sheetProtection/>
  <mergeCells count="10">
    <mergeCell ref="E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874015748031497" right="0.5905511811023623" top="0.5905511811023623" bottom="0.5905511811023623" header="0" footer="0"/>
  <pageSetup fitToHeight="2" fitToWidth="1" horizontalDpi="600" verticalDpi="600" orientation="portrait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25">
      <selection activeCell="M5" sqref="M5"/>
    </sheetView>
  </sheetViews>
  <sheetFormatPr defaultColWidth="9.140625" defaultRowHeight="15"/>
  <cols>
    <col min="1" max="1" width="38.00390625" style="0" customWidth="1"/>
    <col min="2" max="2" width="7.421875" style="0" customWidth="1"/>
    <col min="3" max="3" width="4.7109375" style="84" customWidth="1"/>
    <col min="4" max="4" width="4.8515625" style="84" customWidth="1"/>
    <col min="5" max="5" width="12.28125" style="0" customWidth="1"/>
    <col min="6" max="6" width="8.140625" style="0" customWidth="1"/>
    <col min="7" max="7" width="14.140625" style="0" customWidth="1"/>
    <col min="8" max="8" width="13.28125" style="0" customWidth="1"/>
  </cols>
  <sheetData>
    <row r="1" spans="5:8" ht="155.25" customHeight="1">
      <c r="E1" s="366" t="s">
        <v>272</v>
      </c>
      <c r="F1" s="366"/>
      <c r="G1" s="366"/>
      <c r="H1" s="366"/>
    </row>
    <row r="2" spans="1:8" ht="39.75" customHeight="1">
      <c r="A2" s="272" t="s">
        <v>203</v>
      </c>
      <c r="B2" s="272"/>
      <c r="C2" s="272"/>
      <c r="D2" s="272"/>
      <c r="E2" s="272"/>
      <c r="F2" s="272"/>
      <c r="G2" s="272"/>
      <c r="H2" s="272"/>
    </row>
    <row r="3" ht="4.5" customHeight="1"/>
    <row r="4" spans="1:8" s="56" customFormat="1" ht="39.75" customHeight="1">
      <c r="A4" s="362" t="s">
        <v>79</v>
      </c>
      <c r="B4" s="362" t="s">
        <v>131</v>
      </c>
      <c r="C4" s="362" t="s">
        <v>135</v>
      </c>
      <c r="D4" s="362" t="s">
        <v>132</v>
      </c>
      <c r="E4" s="362" t="s">
        <v>80</v>
      </c>
      <c r="F4" s="362" t="s">
        <v>254</v>
      </c>
      <c r="G4" s="362" t="s">
        <v>204</v>
      </c>
      <c r="H4" s="364" t="s">
        <v>253</v>
      </c>
    </row>
    <row r="5" spans="1:8" s="56" customFormat="1" ht="102" customHeight="1">
      <c r="A5" s="363"/>
      <c r="B5" s="367"/>
      <c r="C5" s="363"/>
      <c r="D5" s="363"/>
      <c r="E5" s="363"/>
      <c r="F5" s="363"/>
      <c r="G5" s="363"/>
      <c r="H5" s="365"/>
    </row>
    <row r="6" spans="1:8" s="83" customFormat="1" ht="47.25">
      <c r="A6" s="85" t="s">
        <v>184</v>
      </c>
      <c r="B6" s="86" t="s">
        <v>185</v>
      </c>
      <c r="C6" s="86" t="s">
        <v>118</v>
      </c>
      <c r="D6" s="86" t="s">
        <v>118</v>
      </c>
      <c r="E6" s="86" t="s">
        <v>119</v>
      </c>
      <c r="F6" s="86" t="s">
        <v>120</v>
      </c>
      <c r="G6" s="87">
        <f>SUM(G7:G25)</f>
        <v>3152760</v>
      </c>
      <c r="H6" s="87">
        <f>SUM(H7:H25)</f>
        <v>4266982</v>
      </c>
    </row>
    <row r="7" spans="1:8" s="59" customFormat="1" ht="158.25">
      <c r="A7" s="73" t="s">
        <v>186</v>
      </c>
      <c r="B7" s="73">
        <v>805</v>
      </c>
      <c r="C7" s="88" t="s">
        <v>121</v>
      </c>
      <c r="D7" s="88" t="s">
        <v>122</v>
      </c>
      <c r="E7" s="74" t="s">
        <v>187</v>
      </c>
      <c r="F7" s="74" t="s">
        <v>89</v>
      </c>
      <c r="G7" s="77">
        <v>469000</v>
      </c>
      <c r="H7" s="77">
        <v>469000</v>
      </c>
    </row>
    <row r="8" spans="1:8" s="59" customFormat="1" ht="157.5">
      <c r="A8" s="69" t="s">
        <v>205</v>
      </c>
      <c r="B8" s="73">
        <v>805</v>
      </c>
      <c r="C8" s="76" t="s">
        <v>121</v>
      </c>
      <c r="D8" s="76" t="s">
        <v>123</v>
      </c>
      <c r="E8" s="70" t="s">
        <v>189</v>
      </c>
      <c r="F8" s="70" t="s">
        <v>89</v>
      </c>
      <c r="G8" s="71">
        <v>672100</v>
      </c>
      <c r="H8" s="77">
        <v>672100</v>
      </c>
    </row>
    <row r="9" spans="1:8" s="56" customFormat="1" ht="94.5" customHeight="1">
      <c r="A9" s="69" t="s">
        <v>190</v>
      </c>
      <c r="B9" s="73">
        <v>805</v>
      </c>
      <c r="C9" s="76" t="s">
        <v>121</v>
      </c>
      <c r="D9" s="76" t="s">
        <v>123</v>
      </c>
      <c r="E9" s="70" t="s">
        <v>189</v>
      </c>
      <c r="F9" s="70" t="s">
        <v>85</v>
      </c>
      <c r="G9" s="71">
        <v>119769</v>
      </c>
      <c r="H9" s="75">
        <v>86031</v>
      </c>
    </row>
    <row r="10" spans="1:8" s="56" customFormat="1" ht="64.5" customHeight="1">
      <c r="A10" s="69" t="s">
        <v>191</v>
      </c>
      <c r="B10" s="73">
        <v>805</v>
      </c>
      <c r="C10" s="76" t="s">
        <v>121</v>
      </c>
      <c r="D10" s="76" t="s">
        <v>124</v>
      </c>
      <c r="E10" s="70" t="s">
        <v>100</v>
      </c>
      <c r="F10" s="70" t="s">
        <v>90</v>
      </c>
      <c r="G10" s="71">
        <v>20000</v>
      </c>
      <c r="H10" s="71">
        <v>20000</v>
      </c>
    </row>
    <row r="11" spans="1:8" s="65" customFormat="1" ht="50.25" customHeight="1">
      <c r="A11" s="69" t="s">
        <v>112</v>
      </c>
      <c r="B11" s="73">
        <v>805</v>
      </c>
      <c r="C11" s="76" t="s">
        <v>122</v>
      </c>
      <c r="D11" s="76" t="s">
        <v>126</v>
      </c>
      <c r="E11" s="70" t="s">
        <v>101</v>
      </c>
      <c r="F11" s="70" t="s">
        <v>89</v>
      </c>
      <c r="G11" s="71">
        <v>60200</v>
      </c>
      <c r="H11" s="71">
        <v>62400</v>
      </c>
    </row>
    <row r="12" spans="1:8" s="56" customFormat="1" ht="96" customHeight="1">
      <c r="A12" s="69" t="s">
        <v>102</v>
      </c>
      <c r="B12" s="73">
        <v>805</v>
      </c>
      <c r="C12" s="76" t="s">
        <v>122</v>
      </c>
      <c r="D12" s="76" t="s">
        <v>126</v>
      </c>
      <c r="E12" s="70" t="s">
        <v>101</v>
      </c>
      <c r="F12" s="70" t="s">
        <v>85</v>
      </c>
      <c r="G12" s="71">
        <v>1000</v>
      </c>
      <c r="H12" s="71">
        <v>1000</v>
      </c>
    </row>
    <row r="13" spans="1:8" s="56" customFormat="1" ht="120" customHeight="1">
      <c r="A13" s="69" t="s">
        <v>202</v>
      </c>
      <c r="B13" s="73">
        <v>805</v>
      </c>
      <c r="C13" s="76" t="s">
        <v>126</v>
      </c>
      <c r="D13" s="76" t="s">
        <v>127</v>
      </c>
      <c r="E13" s="70" t="s">
        <v>193</v>
      </c>
      <c r="F13" s="70" t="s">
        <v>85</v>
      </c>
      <c r="G13" s="71">
        <v>25000</v>
      </c>
      <c r="H13" s="71">
        <v>10000</v>
      </c>
    </row>
    <row r="14" spans="1:8" s="59" customFormat="1" ht="80.25" customHeight="1">
      <c r="A14" s="69" t="s">
        <v>96</v>
      </c>
      <c r="B14" s="73">
        <v>805</v>
      </c>
      <c r="C14" s="76" t="s">
        <v>123</v>
      </c>
      <c r="D14" s="76" t="s">
        <v>128</v>
      </c>
      <c r="E14" s="70" t="s">
        <v>97</v>
      </c>
      <c r="F14" s="70" t="s">
        <v>85</v>
      </c>
      <c r="G14" s="71">
        <v>0</v>
      </c>
      <c r="H14" s="71">
        <v>0</v>
      </c>
    </row>
    <row r="15" spans="1:8" s="56" customFormat="1" ht="108.75" customHeight="1">
      <c r="A15" s="69" t="s">
        <v>104</v>
      </c>
      <c r="B15" s="73">
        <v>805</v>
      </c>
      <c r="C15" s="76" t="s">
        <v>129</v>
      </c>
      <c r="D15" s="76" t="s">
        <v>122</v>
      </c>
      <c r="E15" s="70" t="s">
        <v>105</v>
      </c>
      <c r="F15" s="70" t="s">
        <v>85</v>
      </c>
      <c r="G15" s="77">
        <v>0</v>
      </c>
      <c r="H15" s="77">
        <v>0</v>
      </c>
    </row>
    <row r="16" spans="1:9" s="56" customFormat="1" ht="81.75" customHeight="1">
      <c r="A16" s="69" t="s">
        <v>84</v>
      </c>
      <c r="B16" s="73">
        <v>805</v>
      </c>
      <c r="C16" s="76" t="s">
        <v>129</v>
      </c>
      <c r="D16" s="76" t="s">
        <v>126</v>
      </c>
      <c r="E16" s="70" t="s">
        <v>179</v>
      </c>
      <c r="F16" s="70" t="s">
        <v>85</v>
      </c>
      <c r="G16" s="71">
        <v>220000</v>
      </c>
      <c r="H16" s="71">
        <v>195000</v>
      </c>
      <c r="I16" s="63"/>
    </row>
    <row r="17" spans="1:8" s="56" customFormat="1" ht="79.5" customHeight="1">
      <c r="A17" s="69" t="s">
        <v>86</v>
      </c>
      <c r="B17" s="73">
        <v>805</v>
      </c>
      <c r="C17" s="76" t="s">
        <v>129</v>
      </c>
      <c r="D17" s="76" t="s">
        <v>126</v>
      </c>
      <c r="E17" s="70" t="s">
        <v>87</v>
      </c>
      <c r="F17" s="70" t="s">
        <v>85</v>
      </c>
      <c r="G17" s="77">
        <v>10000</v>
      </c>
      <c r="H17" s="77">
        <v>5000</v>
      </c>
    </row>
    <row r="18" spans="1:8" s="56" customFormat="1" ht="99" customHeight="1">
      <c r="A18" s="69" t="s">
        <v>194</v>
      </c>
      <c r="B18" s="73">
        <v>805</v>
      </c>
      <c r="C18" s="76" t="s">
        <v>117</v>
      </c>
      <c r="D18" s="76" t="s">
        <v>117</v>
      </c>
      <c r="E18" s="70" t="s">
        <v>175</v>
      </c>
      <c r="F18" s="70" t="s">
        <v>85</v>
      </c>
      <c r="G18" s="71">
        <v>1000</v>
      </c>
      <c r="H18" s="71">
        <v>1000</v>
      </c>
    </row>
    <row r="19" spans="1:8" s="56" customFormat="1" ht="173.25">
      <c r="A19" s="89" t="s">
        <v>195</v>
      </c>
      <c r="B19" s="73">
        <v>805</v>
      </c>
      <c r="C19" s="70" t="s">
        <v>130</v>
      </c>
      <c r="D19" s="70" t="s">
        <v>121</v>
      </c>
      <c r="E19" s="70" t="s">
        <v>180</v>
      </c>
      <c r="F19" s="70" t="s">
        <v>89</v>
      </c>
      <c r="G19" s="77">
        <v>649000</v>
      </c>
      <c r="H19" s="77">
        <v>649000</v>
      </c>
    </row>
    <row r="20" spans="1:8" s="56" customFormat="1" ht="118.5" customHeight="1">
      <c r="A20" s="69" t="s">
        <v>182</v>
      </c>
      <c r="B20" s="73">
        <v>805</v>
      </c>
      <c r="C20" s="76" t="s">
        <v>130</v>
      </c>
      <c r="D20" s="76" t="s">
        <v>121</v>
      </c>
      <c r="E20" s="70" t="s">
        <v>180</v>
      </c>
      <c r="F20" s="70" t="s">
        <v>85</v>
      </c>
      <c r="G20" s="77">
        <v>772000</v>
      </c>
      <c r="H20" s="77">
        <v>697000</v>
      </c>
    </row>
    <row r="21" spans="1:8" s="56" customFormat="1" ht="220.5">
      <c r="A21" s="69" t="s">
        <v>183</v>
      </c>
      <c r="B21" s="73">
        <v>804</v>
      </c>
      <c r="C21" s="76" t="s">
        <v>130</v>
      </c>
      <c r="D21" s="76" t="s">
        <v>121</v>
      </c>
      <c r="E21" s="70" t="s">
        <v>201</v>
      </c>
      <c r="F21" s="70" t="s">
        <v>89</v>
      </c>
      <c r="G21" s="77">
        <v>15000</v>
      </c>
      <c r="H21" s="77">
        <v>15000</v>
      </c>
    </row>
    <row r="22" spans="1:8" s="56" customFormat="1" ht="220.5">
      <c r="A22" s="69" t="s">
        <v>113</v>
      </c>
      <c r="B22" s="73">
        <v>805</v>
      </c>
      <c r="C22" s="76" t="s">
        <v>130</v>
      </c>
      <c r="D22" s="76" t="s">
        <v>121</v>
      </c>
      <c r="E22" s="70" t="s">
        <v>106</v>
      </c>
      <c r="F22" s="70" t="s">
        <v>89</v>
      </c>
      <c r="G22" s="71">
        <v>0</v>
      </c>
      <c r="H22" s="71">
        <v>0</v>
      </c>
    </row>
    <row r="23" spans="1:8" s="56" customFormat="1" ht="78.75">
      <c r="A23" s="69" t="s">
        <v>115</v>
      </c>
      <c r="B23" s="73">
        <v>805</v>
      </c>
      <c r="C23" s="76" t="s">
        <v>127</v>
      </c>
      <c r="D23" s="76" t="s">
        <v>121</v>
      </c>
      <c r="E23" s="70" t="s">
        <v>196</v>
      </c>
      <c r="F23" s="70" t="s">
        <v>107</v>
      </c>
      <c r="G23" s="71">
        <v>115020</v>
      </c>
      <c r="H23" s="71">
        <v>115020</v>
      </c>
    </row>
    <row r="24" spans="1:8" s="56" customFormat="1" ht="96.75" customHeight="1">
      <c r="A24" s="89" t="s">
        <v>206</v>
      </c>
      <c r="B24" s="73">
        <v>805</v>
      </c>
      <c r="C24" s="70" t="s">
        <v>121</v>
      </c>
      <c r="D24" s="70" t="s">
        <v>123</v>
      </c>
      <c r="E24" s="70" t="s">
        <v>189</v>
      </c>
      <c r="F24" s="70" t="s">
        <v>85</v>
      </c>
      <c r="G24" s="71">
        <v>3671</v>
      </c>
      <c r="H24" s="71">
        <v>4871</v>
      </c>
    </row>
    <row r="25" spans="1:8" s="56" customFormat="1" ht="126">
      <c r="A25" s="89" t="s">
        <v>116</v>
      </c>
      <c r="B25" s="73">
        <v>805</v>
      </c>
      <c r="C25" s="70" t="s">
        <v>127</v>
      </c>
      <c r="D25" s="70" t="s">
        <v>123</v>
      </c>
      <c r="E25" s="70" t="s">
        <v>103</v>
      </c>
      <c r="F25" s="70" t="s">
        <v>114</v>
      </c>
      <c r="G25" s="71">
        <v>0</v>
      </c>
      <c r="H25" s="71">
        <v>1264560</v>
      </c>
    </row>
    <row r="26" spans="1:8" s="56" customFormat="1" ht="24.75" customHeight="1">
      <c r="A26" s="89" t="s">
        <v>268</v>
      </c>
      <c r="B26" s="73"/>
      <c r="C26" s="70"/>
      <c r="D26" s="70"/>
      <c r="E26" s="70"/>
      <c r="F26" s="70"/>
      <c r="G26" s="71">
        <v>80840</v>
      </c>
      <c r="H26" s="166">
        <v>224578</v>
      </c>
    </row>
    <row r="27" spans="1:8" s="56" customFormat="1" ht="24" customHeight="1">
      <c r="A27" s="78" t="s">
        <v>108</v>
      </c>
      <c r="B27" s="78"/>
      <c r="C27" s="86"/>
      <c r="D27" s="86"/>
      <c r="E27" s="72"/>
      <c r="F27" s="72"/>
      <c r="G27" s="108">
        <f>G6+G26</f>
        <v>3233600</v>
      </c>
      <c r="H27" s="108">
        <f>H6+H26</f>
        <v>4491560</v>
      </c>
    </row>
  </sheetData>
  <sheetProtection/>
  <mergeCells count="10">
    <mergeCell ref="E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874015748031497" right="0.5905511811023623" top="0.5905511811023623" bottom="0.5905511811023623" header="0" footer="0"/>
  <pageSetup fitToHeight="0" fitToWidth="1"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6.00390625" style="0" customWidth="1"/>
    <col min="2" max="2" width="37.57421875" style="0" customWidth="1"/>
    <col min="3" max="4" width="14.421875" style="0" customWidth="1"/>
    <col min="5" max="5" width="15.140625" style="0" customWidth="1"/>
  </cols>
  <sheetData>
    <row r="1" spans="3:5" ht="144.75" customHeight="1">
      <c r="C1" s="368" t="s">
        <v>486</v>
      </c>
      <c r="D1" s="368"/>
      <c r="E1" s="368"/>
    </row>
    <row r="2" spans="1:6" ht="168.75" customHeight="1">
      <c r="A2" s="90"/>
      <c r="C2" s="370" t="s">
        <v>460</v>
      </c>
      <c r="D2" s="371"/>
      <c r="E2" s="371"/>
      <c r="F2" s="91"/>
    </row>
    <row r="3" spans="1:5" ht="76.5" customHeight="1">
      <c r="A3" s="372" t="s">
        <v>367</v>
      </c>
      <c r="B3" s="372"/>
      <c r="C3" s="372"/>
      <c r="D3" s="372"/>
      <c r="E3" s="372"/>
    </row>
    <row r="4" spans="1:5" ht="6.75" customHeight="1">
      <c r="A4" s="93"/>
      <c r="C4" s="92"/>
      <c r="D4" s="92"/>
      <c r="E4" s="92"/>
    </row>
    <row r="5" spans="1:5" ht="16.5" customHeight="1">
      <c r="A5" s="373" t="s">
        <v>136</v>
      </c>
      <c r="B5" s="374" t="s">
        <v>79</v>
      </c>
      <c r="C5" s="375" t="s">
        <v>2</v>
      </c>
      <c r="D5" s="375"/>
      <c r="E5" s="375"/>
    </row>
    <row r="6" spans="1:5" ht="29.25" customHeight="1">
      <c r="A6" s="373"/>
      <c r="B6" s="374"/>
      <c r="C6" s="96" t="s">
        <v>5</v>
      </c>
      <c r="D6" s="96" t="s">
        <v>11</v>
      </c>
      <c r="E6" s="96" t="s">
        <v>315</v>
      </c>
    </row>
    <row r="7" spans="1:5" ht="33">
      <c r="A7" s="97" t="s">
        <v>137</v>
      </c>
      <c r="B7" s="98" t="s">
        <v>138</v>
      </c>
      <c r="C7" s="99">
        <f>SUM(C8:C13)</f>
        <v>1557468.01</v>
      </c>
      <c r="D7" s="99">
        <f>SUM(D8:D13)</f>
        <v>1237495.57</v>
      </c>
      <c r="E7" s="99">
        <f>SUM(E8:E13)</f>
        <v>1200168.86</v>
      </c>
    </row>
    <row r="8" spans="1:5" ht="66">
      <c r="A8" s="100" t="s">
        <v>139</v>
      </c>
      <c r="B8" s="101" t="s">
        <v>140</v>
      </c>
      <c r="C8" s="102">
        <f>'Прил.8'!G8</f>
        <v>500000</v>
      </c>
      <c r="D8" s="103">
        <f>'Прил.9 '!G7</f>
        <v>500000</v>
      </c>
      <c r="E8" s="103">
        <f>'Прил.9 '!H7</f>
        <v>500000</v>
      </c>
    </row>
    <row r="9" spans="1:5" ht="99">
      <c r="A9" s="100" t="s">
        <v>141</v>
      </c>
      <c r="B9" s="101" t="s">
        <v>142</v>
      </c>
      <c r="C9" s="102">
        <f>'Прил.8'!G9+'Прил.8'!G10+'Прил.8'!G11</f>
        <v>779335</v>
      </c>
      <c r="D9" s="104">
        <f>'Прил.9 '!G8+'Прил.9 '!G9+'Прил.9 '!G10</f>
        <v>697335</v>
      </c>
      <c r="E9" s="104">
        <f>'Прил.9 '!H8+'Прил.9 '!H9+'Прил.9 '!H10</f>
        <v>680000</v>
      </c>
    </row>
    <row r="10" spans="1:5" ht="16.5">
      <c r="A10" s="100" t="s">
        <v>269</v>
      </c>
      <c r="B10" s="101" t="s">
        <v>270</v>
      </c>
      <c r="C10" s="102">
        <f>'Прил.8'!G12</f>
        <v>153.6</v>
      </c>
      <c r="D10" s="104">
        <f>'Прил.9 '!G11</f>
        <v>160.57</v>
      </c>
      <c r="E10" s="104">
        <f>'Прил.9 '!H11</f>
        <v>168.86</v>
      </c>
    </row>
    <row r="11" spans="1:5" ht="82.5">
      <c r="A11" s="100" t="s">
        <v>466</v>
      </c>
      <c r="B11" s="101" t="s">
        <v>467</v>
      </c>
      <c r="C11" s="102">
        <v>29204.41</v>
      </c>
      <c r="D11" s="104">
        <v>0</v>
      </c>
      <c r="E11" s="104">
        <v>0</v>
      </c>
    </row>
    <row r="12" spans="1:5" ht="16.5">
      <c r="A12" s="100" t="s">
        <v>143</v>
      </c>
      <c r="B12" s="101" t="s">
        <v>144</v>
      </c>
      <c r="C12" s="102">
        <f>'Прил.8'!G14</f>
        <v>10000</v>
      </c>
      <c r="D12" s="104">
        <f>'Прил.9 '!G12</f>
        <v>20000</v>
      </c>
      <c r="E12" s="104">
        <f>'Прил.9 '!H12</f>
        <v>20000</v>
      </c>
    </row>
    <row r="13" spans="1:5" ht="33">
      <c r="A13" s="100" t="s">
        <v>145</v>
      </c>
      <c r="B13" s="101" t="s">
        <v>146</v>
      </c>
      <c r="C13" s="102">
        <f>'Прил.8'!G15+'Прил.8'!G16+'Прил.8'!G17+'Прил.8'!G19+'Прил.8'!G18</f>
        <v>238775</v>
      </c>
      <c r="D13" s="102">
        <f>'Прил.9 '!G13+'Прил.9 '!G14+'Прил.9 '!G15</f>
        <v>20000</v>
      </c>
      <c r="E13" s="102">
        <f>'Прил.9 '!H13+'Прил.9 '!H14+'Прил.9 '!H15</f>
        <v>0</v>
      </c>
    </row>
    <row r="14" spans="1:5" s="94" customFormat="1" ht="16.5">
      <c r="A14" s="97" t="s">
        <v>147</v>
      </c>
      <c r="B14" s="98" t="s">
        <v>148</v>
      </c>
      <c r="C14" s="99">
        <f>SUM(C15)</f>
        <v>80220</v>
      </c>
      <c r="D14" s="99">
        <f>SUM(D15)</f>
        <v>80220</v>
      </c>
      <c r="E14" s="99">
        <f>SUM(E15)</f>
        <v>80220</v>
      </c>
    </row>
    <row r="15" spans="1:5" ht="33">
      <c r="A15" s="100" t="s">
        <v>149</v>
      </c>
      <c r="B15" s="101" t="s">
        <v>150</v>
      </c>
      <c r="C15" s="102">
        <f>'Прил.8'!G20</f>
        <v>80220</v>
      </c>
      <c r="D15" s="102">
        <f>'Прил.9 '!G16</f>
        <v>80220</v>
      </c>
      <c r="E15" s="102">
        <f>'Прил.9 '!H16</f>
        <v>80220</v>
      </c>
    </row>
    <row r="16" spans="1:5" ht="66">
      <c r="A16" s="97" t="s">
        <v>151</v>
      </c>
      <c r="B16" s="98" t="s">
        <v>152</v>
      </c>
      <c r="C16" s="99">
        <f>C17</f>
        <v>25000</v>
      </c>
      <c r="D16" s="99">
        <f>D17</f>
        <v>25000</v>
      </c>
      <c r="E16" s="99">
        <f>E17</f>
        <v>25000</v>
      </c>
    </row>
    <row r="17" spans="1:5" ht="33">
      <c r="A17" s="100" t="s">
        <v>311</v>
      </c>
      <c r="B17" s="101" t="s">
        <v>312</v>
      </c>
      <c r="C17" s="105">
        <f>'Прил.8'!G21</f>
        <v>25000</v>
      </c>
      <c r="D17" s="105">
        <f>'Прил.9 '!G17</f>
        <v>25000</v>
      </c>
      <c r="E17" s="105">
        <f>'Прил.9 '!H17</f>
        <v>25000</v>
      </c>
    </row>
    <row r="18" spans="1:5" ht="33">
      <c r="A18" s="97" t="s">
        <v>153</v>
      </c>
      <c r="B18" s="98" t="s">
        <v>154</v>
      </c>
      <c r="C18" s="99">
        <f>SUM(C19:C19)</f>
        <v>1000</v>
      </c>
      <c r="D18" s="99">
        <f>SUM(D19:D19)</f>
        <v>1000</v>
      </c>
      <c r="E18" s="99">
        <f>SUM(E19:E19)</f>
        <v>1000</v>
      </c>
    </row>
    <row r="19" spans="1:5" ht="33">
      <c r="A19" s="100" t="s">
        <v>155</v>
      </c>
      <c r="B19" s="101" t="s">
        <v>156</v>
      </c>
      <c r="C19" s="102">
        <f>'Прил.8'!G22</f>
        <v>1000</v>
      </c>
      <c r="D19" s="104">
        <f>'Прил.9 '!G18</f>
        <v>1000</v>
      </c>
      <c r="E19" s="104">
        <f>'Прил.9 '!H18</f>
        <v>1000</v>
      </c>
    </row>
    <row r="20" spans="1:5" ht="49.5">
      <c r="A20" s="97" t="s">
        <v>157</v>
      </c>
      <c r="B20" s="98" t="s">
        <v>158</v>
      </c>
      <c r="C20" s="99">
        <f>SUM(C21:C22)</f>
        <v>396237.58</v>
      </c>
      <c r="D20" s="99">
        <f>D21+D22</f>
        <v>366548.6</v>
      </c>
      <c r="E20" s="99">
        <f>SUM(E22:E22)</f>
        <v>265000</v>
      </c>
    </row>
    <row r="21" spans="1:5" s="95" customFormat="1" ht="16.5">
      <c r="A21" s="100" t="s">
        <v>159</v>
      </c>
      <c r="B21" s="101" t="s">
        <v>160</v>
      </c>
      <c r="C21" s="102">
        <f>'Прил.8'!G23</f>
        <v>86237.58</v>
      </c>
      <c r="D21" s="102">
        <f>'Прил.9 '!G19</f>
        <v>96548.6</v>
      </c>
      <c r="E21" s="102">
        <f>'Прил.9 '!H19</f>
        <v>0</v>
      </c>
    </row>
    <row r="22" spans="1:5" ht="16.5">
      <c r="A22" s="100" t="s">
        <v>161</v>
      </c>
      <c r="B22" s="101" t="s">
        <v>162</v>
      </c>
      <c r="C22" s="104">
        <f>'Прил.8'!G24+'Прил.8'!G25</f>
        <v>310000</v>
      </c>
      <c r="D22" s="104">
        <f>'Прил.9 '!G20+'Прил.9 '!G21</f>
        <v>270000</v>
      </c>
      <c r="E22" s="104">
        <f>'Прил.9 '!H20+'Прил.9 '!H21</f>
        <v>265000</v>
      </c>
    </row>
    <row r="23" spans="1:5" s="94" customFormat="1" ht="16.5">
      <c r="A23" s="97" t="s">
        <v>163</v>
      </c>
      <c r="B23" s="98" t="s">
        <v>164</v>
      </c>
      <c r="C23" s="106">
        <v>1000</v>
      </c>
      <c r="D23" s="106">
        <v>1000</v>
      </c>
      <c r="E23" s="106">
        <v>1000</v>
      </c>
    </row>
    <row r="24" spans="1:5" ht="33">
      <c r="A24" s="100" t="s">
        <v>174</v>
      </c>
      <c r="B24" s="101" t="s">
        <v>176</v>
      </c>
      <c r="C24" s="104">
        <f>'Прил.8'!G26</f>
        <v>1000</v>
      </c>
      <c r="D24" s="104">
        <f>'Прил.9 '!G22</f>
        <v>1000</v>
      </c>
      <c r="E24" s="104">
        <f>'Прил.9 '!H22</f>
        <v>1000</v>
      </c>
    </row>
    <row r="25" spans="1:5" ht="33">
      <c r="A25" s="97" t="s">
        <v>165</v>
      </c>
      <c r="B25" s="98" t="s">
        <v>166</v>
      </c>
      <c r="C25" s="99">
        <f>C26</f>
        <v>1657835</v>
      </c>
      <c r="D25" s="99">
        <f>D26</f>
        <v>1434667.5</v>
      </c>
      <c r="E25" s="99">
        <f>E26</f>
        <v>1171730</v>
      </c>
    </row>
    <row r="26" spans="1:5" ht="16.5">
      <c r="A26" s="100" t="s">
        <v>167</v>
      </c>
      <c r="B26" s="101" t="s">
        <v>168</v>
      </c>
      <c r="C26" s="105">
        <f>'Прил.8'!G27+'Прил.8'!G28+'Прил.8'!G29+'Прил.8'!G30+'Прил.8'!G31</f>
        <v>1657835</v>
      </c>
      <c r="D26" s="107">
        <f>'Прил.9 '!G23+'Прил.9 '!G24+'Прил.9 '!G25+'Прил.9 '!G26</f>
        <v>1434667.5</v>
      </c>
      <c r="E26" s="107">
        <f>'Прил.9 '!H23+'Прил.9 '!H24+'Прил.9 '!H25+'Прил.9 '!H26</f>
        <v>1171730</v>
      </c>
    </row>
    <row r="27" spans="1:5" ht="16.5">
      <c r="A27" s="97" t="s">
        <v>172</v>
      </c>
      <c r="B27" s="98" t="s">
        <v>169</v>
      </c>
      <c r="C27" s="99">
        <f>C28+C29</f>
        <v>125020</v>
      </c>
      <c r="D27" s="99">
        <f>SUM(D28:D28)</f>
        <v>115020</v>
      </c>
      <c r="E27" s="99">
        <f>SUM(E28:E28)</f>
        <v>115020</v>
      </c>
    </row>
    <row r="28" spans="1:5" ht="16.5">
      <c r="A28" s="100" t="s">
        <v>173</v>
      </c>
      <c r="B28" s="101" t="s">
        <v>170</v>
      </c>
      <c r="C28" s="104">
        <f>'Прил.8'!G32</f>
        <v>115020</v>
      </c>
      <c r="D28" s="102">
        <f>'Прил.9 '!G27</f>
        <v>115020</v>
      </c>
      <c r="E28" s="102">
        <f>'Прил.9 '!H27</f>
        <v>115020</v>
      </c>
    </row>
    <row r="29" spans="1:5" ht="20.25" customHeight="1">
      <c r="A29" s="100" t="s">
        <v>480</v>
      </c>
      <c r="B29" s="101" t="s">
        <v>481</v>
      </c>
      <c r="C29" s="104">
        <v>10000</v>
      </c>
      <c r="D29" s="102">
        <v>0</v>
      </c>
      <c r="E29" s="102">
        <v>0</v>
      </c>
    </row>
    <row r="30" spans="1:5" ht="16.5">
      <c r="A30" s="369" t="s">
        <v>171</v>
      </c>
      <c r="B30" s="369"/>
      <c r="C30" s="99">
        <f>SUM(C7+C14+C16+C18+C20+C23+C25+C27)</f>
        <v>3843780.59</v>
      </c>
      <c r="D30" s="99">
        <f>SUM(D7+D14+D16+D18+D20+D23+D25+D27)</f>
        <v>3260951.67</v>
      </c>
      <c r="E30" s="99">
        <f>SUM(E7+E14+E16+E18+E20+E23+E25+E27)</f>
        <v>2859138.8600000003</v>
      </c>
    </row>
  </sheetData>
  <sheetProtection/>
  <mergeCells count="7">
    <mergeCell ref="C1:E1"/>
    <mergeCell ref="A30:B30"/>
    <mergeCell ref="C2:E2"/>
    <mergeCell ref="A3:E3"/>
    <mergeCell ref="A5:A6"/>
    <mergeCell ref="B5:B6"/>
    <mergeCell ref="C5:E5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1" sqref="B1:F1"/>
    </sheetView>
  </sheetViews>
  <sheetFormatPr defaultColWidth="9.140625" defaultRowHeight="15"/>
  <cols>
    <col min="1" max="1" width="42.7109375" style="0" customWidth="1"/>
    <col min="2" max="2" width="12.8515625" style="0" customWidth="1"/>
    <col min="3" max="3" width="12.57421875" style="0" customWidth="1"/>
    <col min="4" max="4" width="14.00390625" style="0" customWidth="1"/>
    <col min="5" max="5" width="15.140625" style="0" hidden="1" customWidth="1"/>
    <col min="6" max="6" width="5.140625" style="0" hidden="1" customWidth="1"/>
  </cols>
  <sheetData>
    <row r="1" spans="2:6" ht="171" customHeight="1">
      <c r="B1" s="354" t="s">
        <v>461</v>
      </c>
      <c r="C1" s="381"/>
      <c r="D1" s="381"/>
      <c r="E1" s="381"/>
      <c r="F1" s="381"/>
    </row>
    <row r="2" spans="1:6" ht="81.75" customHeight="1">
      <c r="A2" s="272" t="s">
        <v>435</v>
      </c>
      <c r="B2" s="272"/>
      <c r="C2" s="272"/>
      <c r="D2" s="272"/>
      <c r="E2" s="272"/>
      <c r="F2" s="272"/>
    </row>
    <row r="3" ht="15.75" thickBot="1"/>
    <row r="4" spans="1:4" ht="55.5" customHeight="1" thickBot="1">
      <c r="A4" s="376" t="s">
        <v>43</v>
      </c>
      <c r="B4" s="378" t="s">
        <v>44</v>
      </c>
      <c r="C4" s="379"/>
      <c r="D4" s="380"/>
    </row>
    <row r="5" spans="1:4" ht="19.5" thickBot="1">
      <c r="A5" s="377"/>
      <c r="B5" s="46" t="s">
        <v>5</v>
      </c>
      <c r="C5" s="46" t="s">
        <v>11</v>
      </c>
      <c r="D5" s="46" t="s">
        <v>315</v>
      </c>
    </row>
    <row r="6" spans="1:4" ht="58.5" customHeight="1" thickBot="1">
      <c r="A6" s="47" t="s">
        <v>45</v>
      </c>
      <c r="B6" s="46">
        <v>0</v>
      </c>
      <c r="C6" s="46">
        <v>0</v>
      </c>
      <c r="D6" s="46">
        <v>0</v>
      </c>
    </row>
    <row r="7" spans="1:4" ht="21.75" customHeight="1" thickBot="1">
      <c r="A7" s="47" t="s">
        <v>46</v>
      </c>
      <c r="B7" s="46">
        <v>0</v>
      </c>
      <c r="C7" s="46">
        <v>0</v>
      </c>
      <c r="D7" s="46">
        <v>0</v>
      </c>
    </row>
    <row r="8" spans="1:4" ht="57" thickBot="1">
      <c r="A8" s="262" t="s">
        <v>440</v>
      </c>
      <c r="B8" s="46">
        <v>0</v>
      </c>
      <c r="C8" s="46">
        <v>0</v>
      </c>
      <c r="D8" s="46">
        <v>0</v>
      </c>
    </row>
    <row r="9" spans="1:4" ht="21" customHeight="1" thickBot="1">
      <c r="A9" s="47" t="s">
        <v>47</v>
      </c>
      <c r="B9" s="46">
        <v>0</v>
      </c>
      <c r="C9" s="46">
        <v>0</v>
      </c>
      <c r="D9" s="46">
        <v>0</v>
      </c>
    </row>
    <row r="10" spans="1:4" ht="57" thickBot="1">
      <c r="A10" s="262" t="s">
        <v>441</v>
      </c>
      <c r="B10" s="46">
        <v>0</v>
      </c>
      <c r="C10" s="46">
        <v>0</v>
      </c>
      <c r="D10" s="46">
        <v>0</v>
      </c>
    </row>
    <row r="11" spans="1:4" ht="57" thickBot="1">
      <c r="A11" s="262" t="s">
        <v>442</v>
      </c>
      <c r="B11" s="46">
        <v>0</v>
      </c>
      <c r="C11" s="46">
        <v>0</v>
      </c>
      <c r="D11" s="46">
        <v>0</v>
      </c>
    </row>
    <row r="12" spans="1:4" ht="19.5" thickBot="1">
      <c r="A12" s="47" t="s">
        <v>48</v>
      </c>
      <c r="B12" s="46">
        <v>0</v>
      </c>
      <c r="C12" s="46">
        <v>0</v>
      </c>
      <c r="D12" s="46">
        <v>0</v>
      </c>
    </row>
    <row r="13" spans="1:4" ht="19.5" thickBot="1">
      <c r="A13" s="47" t="s">
        <v>49</v>
      </c>
      <c r="B13" s="46">
        <v>0</v>
      </c>
      <c r="C13" s="46">
        <v>0</v>
      </c>
      <c r="D13" s="46">
        <v>0</v>
      </c>
    </row>
    <row r="14" spans="1:4" ht="19.5" customHeight="1" thickBot="1">
      <c r="A14" s="47" t="s">
        <v>50</v>
      </c>
      <c r="B14" s="46">
        <v>0</v>
      </c>
      <c r="C14" s="46">
        <v>0</v>
      </c>
      <c r="D14" s="46">
        <v>0</v>
      </c>
    </row>
    <row r="16" ht="21" customHeight="1"/>
    <row r="17" ht="22.5" customHeight="1"/>
  </sheetData>
  <sheetProtection/>
  <mergeCells count="4">
    <mergeCell ref="A4:A5"/>
    <mergeCell ref="B4:D4"/>
    <mergeCell ref="B1:F1"/>
    <mergeCell ref="A2:F2"/>
  </mergeCells>
  <printOptions/>
  <pageMargins left="0.7874015748031497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6.140625" style="0" customWidth="1"/>
    <col min="2" max="2" width="11.8515625" style="0" customWidth="1"/>
    <col min="3" max="3" width="12.8515625" style="0" customWidth="1"/>
    <col min="4" max="4" width="10.8515625" style="0" customWidth="1"/>
    <col min="5" max="5" width="14.140625" style="0" customWidth="1"/>
    <col min="6" max="6" width="15.140625" style="0" customWidth="1"/>
    <col min="7" max="7" width="14.8515625" style="0" customWidth="1"/>
  </cols>
  <sheetData>
    <row r="1" spans="5:7" ht="161.25" customHeight="1">
      <c r="E1" s="354" t="s">
        <v>462</v>
      </c>
      <c r="F1" s="354"/>
      <c r="G1" s="354"/>
    </row>
    <row r="2" spans="1:7" ht="60.75" customHeight="1">
      <c r="A2" s="272" t="s">
        <v>365</v>
      </c>
      <c r="B2" s="272"/>
      <c r="C2" s="272"/>
      <c r="D2" s="272"/>
      <c r="E2" s="272"/>
      <c r="F2" s="272"/>
      <c r="G2" s="272"/>
    </row>
    <row r="3" spans="1:7" ht="9" customHeight="1">
      <c r="A3" s="38"/>
      <c r="B3" s="38"/>
      <c r="C3" s="38"/>
      <c r="D3" s="38"/>
      <c r="E3" s="38"/>
      <c r="F3" s="38"/>
      <c r="G3" s="38"/>
    </row>
    <row r="4" spans="1:7" ht="72.75" customHeight="1">
      <c r="A4" s="388" t="s">
        <v>366</v>
      </c>
      <c r="B4" s="388"/>
      <c r="C4" s="388"/>
      <c r="D4" s="388"/>
      <c r="E4" s="388"/>
      <c r="F4" s="388"/>
      <c r="G4" s="388"/>
    </row>
    <row r="5" ht="6.75" customHeight="1" thickBot="1"/>
    <row r="6" spans="1:7" ht="63.75" thickBot="1">
      <c r="A6" s="39" t="s">
        <v>36</v>
      </c>
      <c r="B6" s="40" t="s">
        <v>37</v>
      </c>
      <c r="C6" s="40" t="s">
        <v>38</v>
      </c>
      <c r="D6" s="40" t="s">
        <v>39</v>
      </c>
      <c r="E6" s="40" t="s">
        <v>40</v>
      </c>
      <c r="F6" s="40" t="s">
        <v>41</v>
      </c>
      <c r="G6" s="40" t="s">
        <v>42</v>
      </c>
    </row>
    <row r="7" spans="1:7" ht="16.5" thickBot="1">
      <c r="A7" s="41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</row>
    <row r="8" spans="1:7" ht="16.5" thickBot="1">
      <c r="A8" s="43"/>
      <c r="B8" s="44"/>
      <c r="C8" s="44"/>
      <c r="D8" s="44"/>
      <c r="E8" s="44"/>
      <c r="F8" s="44"/>
      <c r="G8" s="44"/>
    </row>
    <row r="9" spans="1:7" ht="16.5" thickBot="1">
      <c r="A9" s="43"/>
      <c r="B9" s="44" t="s">
        <v>63</v>
      </c>
      <c r="C9" s="44"/>
      <c r="D9" s="49">
        <v>0</v>
      </c>
      <c r="E9" s="44"/>
      <c r="F9" s="44"/>
      <c r="G9" s="44"/>
    </row>
    <row r="11" spans="1:7" ht="81.75" customHeight="1">
      <c r="A11" s="387" t="s">
        <v>431</v>
      </c>
      <c r="B11" s="387"/>
      <c r="C11" s="387"/>
      <c r="D11" s="387"/>
      <c r="E11" s="387"/>
      <c r="F11" s="387"/>
      <c r="G11" s="387"/>
    </row>
    <row r="12" ht="15.75" thickBot="1"/>
    <row r="13" spans="1:7" ht="39.75" customHeight="1" thickBot="1">
      <c r="A13" s="389" t="s">
        <v>432</v>
      </c>
      <c r="B13" s="390"/>
      <c r="C13" s="391"/>
      <c r="D13" s="384" t="s">
        <v>433</v>
      </c>
      <c r="E13" s="385"/>
      <c r="F13" s="386"/>
      <c r="G13" s="258" t="s">
        <v>434</v>
      </c>
    </row>
    <row r="14" spans="1:7" ht="30" customHeight="1" thickBot="1">
      <c r="A14" s="392"/>
      <c r="B14" s="393"/>
      <c r="C14" s="394"/>
      <c r="D14" s="256" t="s">
        <v>5</v>
      </c>
      <c r="E14" s="256" t="s">
        <v>11</v>
      </c>
      <c r="F14" s="256" t="s">
        <v>315</v>
      </c>
      <c r="G14" s="259"/>
    </row>
    <row r="15" spans="1:7" ht="30" customHeight="1" thickBot="1">
      <c r="A15" s="384">
        <v>1</v>
      </c>
      <c r="B15" s="385"/>
      <c r="C15" s="385"/>
      <c r="D15" s="260">
        <v>2</v>
      </c>
      <c r="E15" s="256">
        <v>3</v>
      </c>
      <c r="F15" s="256">
        <v>4</v>
      </c>
      <c r="G15" s="256">
        <v>5</v>
      </c>
    </row>
    <row r="16" spans="1:7" ht="64.5" customHeight="1" thickBot="1">
      <c r="A16" s="382"/>
      <c r="B16" s="383"/>
      <c r="C16" s="383"/>
      <c r="D16" s="257">
        <v>0</v>
      </c>
      <c r="E16" s="45">
        <v>0</v>
      </c>
      <c r="F16" s="45">
        <v>0</v>
      </c>
      <c r="G16" s="45"/>
    </row>
  </sheetData>
  <sheetProtection/>
  <mergeCells count="8">
    <mergeCell ref="A16:C16"/>
    <mergeCell ref="D13:F13"/>
    <mergeCell ref="A15:C15"/>
    <mergeCell ref="A11:G11"/>
    <mergeCell ref="A4:G4"/>
    <mergeCell ref="E1:G1"/>
    <mergeCell ref="A2:G2"/>
    <mergeCell ref="A13:C14"/>
  </mergeCells>
  <printOptions/>
  <pageMargins left="0.7874015748031497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="90" zoomScaleNormal="90" zoomScalePageLayoutView="0" workbookViewId="0" topLeftCell="A1">
      <selection activeCell="C1" sqref="C1:E1"/>
    </sheetView>
  </sheetViews>
  <sheetFormatPr defaultColWidth="9.140625" defaultRowHeight="15"/>
  <cols>
    <col min="1" max="1" width="29.28125" style="0" customWidth="1"/>
    <col min="2" max="2" width="42.28125" style="0" customWidth="1"/>
    <col min="3" max="4" width="16.421875" style="0" bestFit="1" customWidth="1"/>
    <col min="5" max="5" width="19.421875" style="0" customWidth="1"/>
  </cols>
  <sheetData>
    <row r="1" spans="1:5" ht="87.75" customHeight="1">
      <c r="A1" s="32"/>
      <c r="B1" s="109"/>
      <c r="C1" s="273" t="s">
        <v>452</v>
      </c>
      <c r="D1" s="273"/>
      <c r="E1" s="273"/>
    </row>
    <row r="2" spans="1:5" ht="15">
      <c r="A2" s="32"/>
      <c r="B2" s="32"/>
      <c r="C2" s="32"/>
      <c r="E2" s="32" t="s">
        <v>16</v>
      </c>
    </row>
    <row r="3" spans="1:3" ht="15">
      <c r="A3" s="32"/>
      <c r="B3" s="32"/>
      <c r="C3" s="32"/>
    </row>
    <row r="4" spans="1:5" ht="58.5" customHeight="1">
      <c r="A4" s="274" t="s">
        <v>313</v>
      </c>
      <c r="B4" s="274"/>
      <c r="C4" s="274"/>
      <c r="D4" s="275"/>
      <c r="E4" s="275"/>
    </row>
    <row r="5" ht="15.75" thickBot="1"/>
    <row r="6" spans="1:5" ht="15.75" customHeight="1">
      <c r="A6" s="276" t="s">
        <v>255</v>
      </c>
      <c r="B6" s="276" t="s">
        <v>19</v>
      </c>
      <c r="C6" s="282" t="s">
        <v>2</v>
      </c>
      <c r="D6" s="283"/>
      <c r="E6" s="284"/>
    </row>
    <row r="7" spans="1:5" ht="15.75" thickBot="1">
      <c r="A7" s="277"/>
      <c r="B7" s="277"/>
      <c r="C7" s="285"/>
      <c r="D7" s="286"/>
      <c r="E7" s="287"/>
    </row>
    <row r="8" spans="1:5" ht="16.5" thickBot="1">
      <c r="A8" s="35"/>
      <c r="B8" s="278"/>
      <c r="C8" s="179">
        <v>2019</v>
      </c>
      <c r="D8" s="37">
        <v>2020</v>
      </c>
      <c r="E8" s="37">
        <v>2021</v>
      </c>
    </row>
    <row r="9" spans="1:5" ht="15.75">
      <c r="A9" s="111">
        <v>1</v>
      </c>
      <c r="B9" s="112">
        <v>2</v>
      </c>
      <c r="C9" s="113">
        <v>3</v>
      </c>
      <c r="D9" s="113">
        <v>4</v>
      </c>
      <c r="E9" s="113">
        <v>5</v>
      </c>
    </row>
    <row r="10" spans="1:5" ht="28.5">
      <c r="A10" s="184" t="s">
        <v>211</v>
      </c>
      <c r="B10" s="185" t="s">
        <v>209</v>
      </c>
      <c r="C10" s="186">
        <f>C11+C16</f>
        <v>148000</v>
      </c>
      <c r="D10" s="186">
        <f>D11+D16</f>
        <v>148000</v>
      </c>
      <c r="E10" s="186">
        <f>E11+E16</f>
        <v>148000</v>
      </c>
    </row>
    <row r="11" spans="1:5" ht="15.75">
      <c r="A11" s="184" t="s">
        <v>212</v>
      </c>
      <c r="B11" s="187" t="s">
        <v>22</v>
      </c>
      <c r="C11" s="186">
        <f>C12</f>
        <v>40000</v>
      </c>
      <c r="D11" s="186">
        <f>D12</f>
        <v>40000</v>
      </c>
      <c r="E11" s="186">
        <f>E12</f>
        <v>40000</v>
      </c>
    </row>
    <row r="12" spans="1:5" ht="15" customHeight="1">
      <c r="A12" s="279" t="s">
        <v>213</v>
      </c>
      <c r="B12" s="280" t="s">
        <v>23</v>
      </c>
      <c r="C12" s="281">
        <f>C15</f>
        <v>40000</v>
      </c>
      <c r="D12" s="281">
        <v>40000</v>
      </c>
      <c r="E12" s="281">
        <v>40000</v>
      </c>
    </row>
    <row r="13" spans="1:5" ht="9.75" customHeight="1">
      <c r="A13" s="279"/>
      <c r="B13" s="280"/>
      <c r="C13" s="281"/>
      <c r="D13" s="281"/>
      <c r="E13" s="281"/>
    </row>
    <row r="14" spans="1:5" ht="105">
      <c r="A14" s="190" t="s">
        <v>295</v>
      </c>
      <c r="B14" s="191" t="s">
        <v>395</v>
      </c>
      <c r="C14" s="189">
        <v>40000</v>
      </c>
      <c r="D14" s="189">
        <v>40000</v>
      </c>
      <c r="E14" s="189">
        <v>40000</v>
      </c>
    </row>
    <row r="15" spans="1:5" ht="105">
      <c r="A15" s="190" t="s">
        <v>296</v>
      </c>
      <c r="B15" s="191" t="s">
        <v>210</v>
      </c>
      <c r="C15" s="189">
        <v>40000</v>
      </c>
      <c r="D15" s="189">
        <v>40000</v>
      </c>
      <c r="E15" s="189">
        <v>40000</v>
      </c>
    </row>
    <row r="16" spans="1:5" ht="15" customHeight="1">
      <c r="A16" s="182" t="s">
        <v>208</v>
      </c>
      <c r="B16" s="187" t="s">
        <v>24</v>
      </c>
      <c r="C16" s="186">
        <f>SUM(C17+C23)</f>
        <v>108000</v>
      </c>
      <c r="D16" s="186">
        <f>SUM(D17+D23)</f>
        <v>108000</v>
      </c>
      <c r="E16" s="186">
        <f>SUM(E17+E23)</f>
        <v>108000</v>
      </c>
    </row>
    <row r="17" spans="1:5" ht="27" customHeight="1">
      <c r="A17" s="279" t="s">
        <v>216</v>
      </c>
      <c r="B17" s="280" t="s">
        <v>25</v>
      </c>
      <c r="C17" s="281">
        <f>C21</f>
        <v>8000</v>
      </c>
      <c r="D17" s="281">
        <f>D21</f>
        <v>8000</v>
      </c>
      <c r="E17" s="281">
        <f>E21</f>
        <v>8000</v>
      </c>
    </row>
    <row r="18" spans="1:5" ht="35.25" customHeight="1" hidden="1">
      <c r="A18" s="279"/>
      <c r="B18" s="280"/>
      <c r="C18" s="281"/>
      <c r="D18" s="281"/>
      <c r="E18" s="281"/>
    </row>
    <row r="19" spans="1:5" ht="64.5" customHeight="1">
      <c r="A19" s="279" t="s">
        <v>215</v>
      </c>
      <c r="B19" s="280" t="s">
        <v>26</v>
      </c>
      <c r="C19" s="281">
        <f>C21</f>
        <v>8000</v>
      </c>
      <c r="D19" s="281">
        <f>D21</f>
        <v>8000</v>
      </c>
      <c r="E19" s="281">
        <f>E21</f>
        <v>8000</v>
      </c>
    </row>
    <row r="20" spans="1:5" ht="3" customHeight="1">
      <c r="A20" s="279"/>
      <c r="B20" s="280"/>
      <c r="C20" s="281"/>
      <c r="D20" s="281"/>
      <c r="E20" s="281"/>
    </row>
    <row r="21" spans="1:5" ht="24" customHeight="1">
      <c r="A21" s="288" t="s">
        <v>297</v>
      </c>
      <c r="B21" s="280" t="s">
        <v>52</v>
      </c>
      <c r="C21" s="281">
        <v>8000</v>
      </c>
      <c r="D21" s="281">
        <v>8000</v>
      </c>
      <c r="E21" s="281">
        <v>8000</v>
      </c>
    </row>
    <row r="22" spans="1:5" ht="45.75" customHeight="1">
      <c r="A22" s="288"/>
      <c r="B22" s="280"/>
      <c r="C22" s="281"/>
      <c r="D22" s="281"/>
      <c r="E22" s="281"/>
    </row>
    <row r="23" spans="1:5" ht="15" customHeight="1">
      <c r="A23" s="279" t="s">
        <v>219</v>
      </c>
      <c r="B23" s="280" t="s">
        <v>27</v>
      </c>
      <c r="C23" s="281">
        <f>C25+C31</f>
        <v>100000</v>
      </c>
      <c r="D23" s="281">
        <f>D25+D31</f>
        <v>100000</v>
      </c>
      <c r="E23" s="281">
        <f>E25+E31</f>
        <v>100000</v>
      </c>
    </row>
    <row r="24" spans="1:5" ht="15" customHeight="1">
      <c r="A24" s="279"/>
      <c r="B24" s="280"/>
      <c r="C24" s="281"/>
      <c r="D24" s="281"/>
      <c r="E24" s="281"/>
    </row>
    <row r="25" spans="1:5" ht="26.25" customHeight="1">
      <c r="A25" s="279" t="s">
        <v>218</v>
      </c>
      <c r="B25" s="280" t="s">
        <v>217</v>
      </c>
      <c r="C25" s="281">
        <f>C29</f>
        <v>10000</v>
      </c>
      <c r="D25" s="281">
        <f>D29</f>
        <v>10000</v>
      </c>
      <c r="E25" s="281">
        <f>E29</f>
        <v>10000</v>
      </c>
    </row>
    <row r="26" spans="1:5" ht="57" customHeight="1" hidden="1">
      <c r="A26" s="279"/>
      <c r="B26" s="280"/>
      <c r="C26" s="281"/>
      <c r="D26" s="281"/>
      <c r="E26" s="281"/>
    </row>
    <row r="27" spans="1:5" ht="67.5" customHeight="1">
      <c r="A27" s="288" t="s">
        <v>298</v>
      </c>
      <c r="B27" s="280" t="s">
        <v>54</v>
      </c>
      <c r="C27" s="281">
        <v>10000</v>
      </c>
      <c r="D27" s="281">
        <v>10000</v>
      </c>
      <c r="E27" s="281">
        <v>10000</v>
      </c>
    </row>
    <row r="28" spans="1:5" ht="15" hidden="1">
      <c r="A28" s="288"/>
      <c r="B28" s="280"/>
      <c r="C28" s="281"/>
      <c r="D28" s="281"/>
      <c r="E28" s="281"/>
    </row>
    <row r="29" spans="1:5" ht="64.5" customHeight="1">
      <c r="A29" s="288" t="s">
        <v>299</v>
      </c>
      <c r="B29" s="280" t="s">
        <v>54</v>
      </c>
      <c r="C29" s="281">
        <v>10000</v>
      </c>
      <c r="D29" s="281">
        <v>10000</v>
      </c>
      <c r="E29" s="281">
        <v>10000</v>
      </c>
    </row>
    <row r="30" spans="1:5" ht="15" customHeight="1" hidden="1">
      <c r="A30" s="288"/>
      <c r="B30" s="280"/>
      <c r="C30" s="281"/>
      <c r="D30" s="281"/>
      <c r="E30" s="281"/>
    </row>
    <row r="31" spans="1:5" ht="23.25" customHeight="1">
      <c r="A31" s="190" t="s">
        <v>220</v>
      </c>
      <c r="B31" s="191" t="s">
        <v>221</v>
      </c>
      <c r="C31" s="189">
        <f>C33</f>
        <v>90000</v>
      </c>
      <c r="D31" s="189">
        <f>D33</f>
        <v>90000</v>
      </c>
      <c r="E31" s="189">
        <f>E33</f>
        <v>90000</v>
      </c>
    </row>
    <row r="32" spans="1:5" ht="66.75" customHeight="1">
      <c r="A32" s="190" t="s">
        <v>300</v>
      </c>
      <c r="B32" s="191" t="s">
        <v>53</v>
      </c>
      <c r="C32" s="189">
        <v>90000</v>
      </c>
      <c r="D32" s="189">
        <v>90000</v>
      </c>
      <c r="E32" s="189">
        <v>90000</v>
      </c>
    </row>
    <row r="33" spans="1:5" ht="61.5" customHeight="1">
      <c r="A33" s="190" t="s">
        <v>301</v>
      </c>
      <c r="B33" s="191" t="s">
        <v>396</v>
      </c>
      <c r="C33" s="189">
        <v>90000</v>
      </c>
      <c r="D33" s="189">
        <v>90000</v>
      </c>
      <c r="E33" s="189">
        <v>90000</v>
      </c>
    </row>
    <row r="34" spans="1:5" ht="15" customHeight="1">
      <c r="A34" s="193" t="s">
        <v>224</v>
      </c>
      <c r="B34" s="194" t="s">
        <v>225</v>
      </c>
      <c r="C34" s="186">
        <f>C35</f>
        <v>3561656.18</v>
      </c>
      <c r="D34" s="186">
        <f>D35</f>
        <v>3192029.17</v>
      </c>
      <c r="E34" s="186">
        <f>E35</f>
        <v>2857388.86</v>
      </c>
    </row>
    <row r="35" spans="1:5" ht="44.25" customHeight="1">
      <c r="A35" s="193" t="s">
        <v>227</v>
      </c>
      <c r="B35" s="194" t="s">
        <v>226</v>
      </c>
      <c r="C35" s="186">
        <f>C36+C47+C51+C59</f>
        <v>3561656.18</v>
      </c>
      <c r="D35" s="186">
        <f>D36+D47+D51+D59</f>
        <v>3192029.17</v>
      </c>
      <c r="E35" s="186">
        <f>E36+E47+E51+E59</f>
        <v>2857388.86</v>
      </c>
    </row>
    <row r="36" spans="1:5" ht="44.25" customHeight="1">
      <c r="A36" s="293" t="s">
        <v>398</v>
      </c>
      <c r="B36" s="294" t="s">
        <v>30</v>
      </c>
      <c r="C36" s="295">
        <f>C38+C44</f>
        <v>3196930</v>
      </c>
      <c r="D36" s="295">
        <f>D38+D44</f>
        <v>3015100</v>
      </c>
      <c r="E36" s="295">
        <f>E38+E44</f>
        <v>2777000</v>
      </c>
    </row>
    <row r="37" spans="1:5" ht="0.75" customHeight="1">
      <c r="A37" s="293"/>
      <c r="B37" s="294"/>
      <c r="C37" s="295"/>
      <c r="D37" s="295"/>
      <c r="E37" s="295"/>
    </row>
    <row r="38" spans="1:5" ht="42.75" customHeight="1">
      <c r="A38" s="279" t="s">
        <v>399</v>
      </c>
      <c r="B38" s="289" t="s">
        <v>31</v>
      </c>
      <c r="C38" s="291">
        <f>C40</f>
        <v>3023900</v>
      </c>
      <c r="D38" s="291">
        <f>D40</f>
        <v>3015100</v>
      </c>
      <c r="E38" s="281">
        <f>E40</f>
        <v>2777000</v>
      </c>
    </row>
    <row r="39" spans="1:5" ht="65.25" customHeight="1" hidden="1">
      <c r="A39" s="279"/>
      <c r="B39" s="290"/>
      <c r="C39" s="292"/>
      <c r="D39" s="292"/>
      <c r="E39" s="281"/>
    </row>
    <row r="40" spans="1:5" ht="15" customHeight="1">
      <c r="A40" s="279" t="s">
        <v>400</v>
      </c>
      <c r="B40" s="280" t="s">
        <v>32</v>
      </c>
      <c r="C40" s="281">
        <f>C42</f>
        <v>3023900</v>
      </c>
      <c r="D40" s="291">
        <f>D42</f>
        <v>3015100</v>
      </c>
      <c r="E40" s="281">
        <f>E42</f>
        <v>2777000</v>
      </c>
    </row>
    <row r="41" spans="1:5" ht="15" customHeight="1">
      <c r="A41" s="279"/>
      <c r="B41" s="280"/>
      <c r="C41" s="281"/>
      <c r="D41" s="292"/>
      <c r="E41" s="281"/>
    </row>
    <row r="42" spans="1:5" ht="15">
      <c r="A42" s="288" t="s">
        <v>401</v>
      </c>
      <c r="B42" s="280" t="s">
        <v>397</v>
      </c>
      <c r="C42" s="281">
        <v>3023900</v>
      </c>
      <c r="D42" s="281">
        <v>3015100</v>
      </c>
      <c r="E42" s="281">
        <v>2777000</v>
      </c>
    </row>
    <row r="43" spans="1:5" ht="15" customHeight="1">
      <c r="A43" s="288"/>
      <c r="B43" s="280"/>
      <c r="C43" s="281"/>
      <c r="D43" s="281"/>
      <c r="E43" s="281"/>
    </row>
    <row r="44" spans="1:5" ht="30" customHeight="1">
      <c r="A44" s="192" t="s">
        <v>402</v>
      </c>
      <c r="B44" s="188" t="s">
        <v>275</v>
      </c>
      <c r="C44" s="195">
        <f aca="true" t="shared" si="0" ref="C44:E45">C45</f>
        <v>173030</v>
      </c>
      <c r="D44" s="195">
        <f t="shared" si="0"/>
        <v>0</v>
      </c>
      <c r="E44" s="195">
        <f t="shared" si="0"/>
        <v>0</v>
      </c>
    </row>
    <row r="45" spans="1:5" ht="57" customHeight="1">
      <c r="A45" s="192" t="s">
        <v>403</v>
      </c>
      <c r="B45" s="188" t="s">
        <v>276</v>
      </c>
      <c r="C45" s="195">
        <f t="shared" si="0"/>
        <v>173030</v>
      </c>
      <c r="D45" s="195">
        <f t="shared" si="0"/>
        <v>0</v>
      </c>
      <c r="E45" s="195">
        <f t="shared" si="0"/>
        <v>0</v>
      </c>
    </row>
    <row r="46" spans="1:5" ht="54" customHeight="1">
      <c r="A46" s="192" t="s">
        <v>404</v>
      </c>
      <c r="B46" s="188" t="s">
        <v>58</v>
      </c>
      <c r="C46" s="195">
        <v>173030</v>
      </c>
      <c r="D46" s="195">
        <v>0</v>
      </c>
      <c r="E46" s="195">
        <v>0</v>
      </c>
    </row>
    <row r="47" spans="1:5" ht="50.25" customHeight="1">
      <c r="A47" s="196" t="s">
        <v>405</v>
      </c>
      <c r="B47" s="197" t="s">
        <v>234</v>
      </c>
      <c r="C47" s="198">
        <f>C48</f>
        <v>196835</v>
      </c>
      <c r="D47" s="198">
        <f>D48</f>
        <v>0</v>
      </c>
      <c r="E47" s="198">
        <f>E48</f>
        <v>0</v>
      </c>
    </row>
    <row r="48" spans="1:5" ht="26.25" customHeight="1">
      <c r="A48" s="199" t="s">
        <v>406</v>
      </c>
      <c r="B48" s="200" t="s">
        <v>235</v>
      </c>
      <c r="C48" s="189">
        <f>C50</f>
        <v>196835</v>
      </c>
      <c r="D48" s="189">
        <v>0</v>
      </c>
      <c r="E48" s="189">
        <v>0</v>
      </c>
    </row>
    <row r="49" spans="1:5" ht="30">
      <c r="A49" s="199" t="s">
        <v>407</v>
      </c>
      <c r="B49" s="200" t="s">
        <v>236</v>
      </c>
      <c r="C49" s="189">
        <f>C50</f>
        <v>196835</v>
      </c>
      <c r="D49" s="189">
        <v>0</v>
      </c>
      <c r="E49" s="189">
        <v>0</v>
      </c>
    </row>
    <row r="50" spans="1:5" ht="30">
      <c r="A50" s="199" t="s">
        <v>408</v>
      </c>
      <c r="B50" s="200" t="s">
        <v>236</v>
      </c>
      <c r="C50" s="189">
        <v>196835</v>
      </c>
      <c r="D50" s="189">
        <v>0</v>
      </c>
      <c r="E50" s="189">
        <v>0</v>
      </c>
    </row>
    <row r="51" spans="1:5" ht="15">
      <c r="A51" s="296" t="s">
        <v>409</v>
      </c>
      <c r="B51" s="294" t="s">
        <v>237</v>
      </c>
      <c r="C51" s="295">
        <f>C53+C56</f>
        <v>80373.6</v>
      </c>
      <c r="D51" s="295">
        <f>D53+D56</f>
        <v>80380.57</v>
      </c>
      <c r="E51" s="295">
        <f>E53+E56</f>
        <v>80388.86</v>
      </c>
    </row>
    <row r="52" spans="1:5" ht="15">
      <c r="A52" s="297"/>
      <c r="B52" s="294"/>
      <c r="C52" s="295"/>
      <c r="D52" s="295"/>
      <c r="E52" s="295"/>
    </row>
    <row r="53" spans="1:5" ht="45">
      <c r="A53" s="199" t="s">
        <v>410</v>
      </c>
      <c r="B53" s="200" t="s">
        <v>238</v>
      </c>
      <c r="C53" s="189">
        <f aca="true" t="shared" si="1" ref="C53:E54">C54</f>
        <v>80220</v>
      </c>
      <c r="D53" s="189">
        <f t="shared" si="1"/>
        <v>80220</v>
      </c>
      <c r="E53" s="189">
        <f t="shared" si="1"/>
        <v>80220</v>
      </c>
    </row>
    <row r="54" spans="1:5" ht="60">
      <c r="A54" s="199" t="s">
        <v>411</v>
      </c>
      <c r="B54" s="200" t="s">
        <v>239</v>
      </c>
      <c r="C54" s="189">
        <f t="shared" si="1"/>
        <v>80220</v>
      </c>
      <c r="D54" s="189">
        <f t="shared" si="1"/>
        <v>80220</v>
      </c>
      <c r="E54" s="189">
        <f t="shared" si="1"/>
        <v>80220</v>
      </c>
    </row>
    <row r="55" spans="1:5" ht="60">
      <c r="A55" s="199" t="s">
        <v>412</v>
      </c>
      <c r="B55" s="200" t="s">
        <v>239</v>
      </c>
      <c r="C55" s="189">
        <v>80220</v>
      </c>
      <c r="D55" s="189">
        <v>80220</v>
      </c>
      <c r="E55" s="189">
        <v>80220</v>
      </c>
    </row>
    <row r="56" spans="1:5" ht="75">
      <c r="A56" s="199" t="s">
        <v>413</v>
      </c>
      <c r="B56" s="200" t="s">
        <v>243</v>
      </c>
      <c r="C56" s="189">
        <f aca="true" t="shared" si="2" ref="C56:E57">C57</f>
        <v>153.6</v>
      </c>
      <c r="D56" s="189">
        <f t="shared" si="2"/>
        <v>160.57</v>
      </c>
      <c r="E56" s="189">
        <f t="shared" si="2"/>
        <v>168.86</v>
      </c>
    </row>
    <row r="57" spans="1:5" ht="90">
      <c r="A57" s="199" t="s">
        <v>414</v>
      </c>
      <c r="B57" s="200" t="s">
        <v>244</v>
      </c>
      <c r="C57" s="189">
        <f t="shared" si="2"/>
        <v>153.6</v>
      </c>
      <c r="D57" s="189">
        <f t="shared" si="2"/>
        <v>160.57</v>
      </c>
      <c r="E57" s="189">
        <f t="shared" si="2"/>
        <v>168.86</v>
      </c>
    </row>
    <row r="58" spans="1:5" ht="90">
      <c r="A58" s="199" t="s">
        <v>415</v>
      </c>
      <c r="B58" s="200" t="s">
        <v>244</v>
      </c>
      <c r="C58" s="189">
        <v>153.6</v>
      </c>
      <c r="D58" s="189">
        <v>160.57</v>
      </c>
      <c r="E58" s="189">
        <v>168.86</v>
      </c>
    </row>
    <row r="59" spans="1:5" ht="15.75">
      <c r="A59" s="193" t="s">
        <v>416</v>
      </c>
      <c r="B59" s="194" t="s">
        <v>247</v>
      </c>
      <c r="C59" s="186">
        <f aca="true" t="shared" si="3" ref="C59:D62">C60</f>
        <v>87517.58</v>
      </c>
      <c r="D59" s="186">
        <f t="shared" si="3"/>
        <v>96548.6</v>
      </c>
      <c r="E59" s="186">
        <v>0</v>
      </c>
    </row>
    <row r="60" spans="1:5" ht="15.75">
      <c r="A60" s="199" t="s">
        <v>416</v>
      </c>
      <c r="B60" s="201" t="s">
        <v>302</v>
      </c>
      <c r="C60" s="189">
        <f t="shared" si="3"/>
        <v>87517.58</v>
      </c>
      <c r="D60" s="189">
        <f t="shared" si="3"/>
        <v>96548.6</v>
      </c>
      <c r="E60" s="189">
        <v>0</v>
      </c>
    </row>
    <row r="61" spans="1:5" ht="90">
      <c r="A61" s="199" t="s">
        <v>417</v>
      </c>
      <c r="B61" s="201" t="s">
        <v>248</v>
      </c>
      <c r="C61" s="189">
        <f t="shared" si="3"/>
        <v>87517.58</v>
      </c>
      <c r="D61" s="189">
        <f t="shared" si="3"/>
        <v>96548.6</v>
      </c>
      <c r="E61" s="189">
        <v>0</v>
      </c>
    </row>
    <row r="62" spans="1:5" ht="105">
      <c r="A62" s="199" t="s">
        <v>418</v>
      </c>
      <c r="B62" s="201" t="s">
        <v>249</v>
      </c>
      <c r="C62" s="189">
        <f t="shared" si="3"/>
        <v>87517.58</v>
      </c>
      <c r="D62" s="189">
        <f t="shared" si="3"/>
        <v>96548.6</v>
      </c>
      <c r="E62" s="189">
        <v>0</v>
      </c>
    </row>
    <row r="63" spans="1:5" ht="105">
      <c r="A63" s="199" t="s">
        <v>419</v>
      </c>
      <c r="B63" s="201" t="s">
        <v>34</v>
      </c>
      <c r="C63" s="189">
        <v>87517.58</v>
      </c>
      <c r="D63" s="189">
        <v>96548.6</v>
      </c>
      <c r="E63" s="189">
        <v>0</v>
      </c>
    </row>
    <row r="64" spans="1:5" ht="141.75">
      <c r="A64" s="228" t="s">
        <v>317</v>
      </c>
      <c r="B64" s="229" t="s">
        <v>318</v>
      </c>
      <c r="C64" s="230">
        <f aca="true" t="shared" si="4" ref="C64:E65">C65</f>
        <v>0</v>
      </c>
      <c r="D64" s="230">
        <f t="shared" si="4"/>
        <v>0</v>
      </c>
      <c r="E64" s="230">
        <f t="shared" si="4"/>
        <v>0</v>
      </c>
    </row>
    <row r="65" spans="1:5" ht="157.5">
      <c r="A65" s="231" t="s">
        <v>420</v>
      </c>
      <c r="B65" s="232" t="s">
        <v>57</v>
      </c>
      <c r="C65" s="233">
        <f t="shared" si="4"/>
        <v>0</v>
      </c>
      <c r="D65" s="233">
        <f t="shared" si="4"/>
        <v>0</v>
      </c>
      <c r="E65" s="233">
        <f t="shared" si="4"/>
        <v>0</v>
      </c>
    </row>
    <row r="66" spans="1:5" ht="157.5">
      <c r="A66" s="231" t="s">
        <v>421</v>
      </c>
      <c r="B66" s="232" t="s">
        <v>57</v>
      </c>
      <c r="C66" s="233">
        <v>0</v>
      </c>
      <c r="D66" s="233">
        <v>0</v>
      </c>
      <c r="E66" s="234">
        <v>0</v>
      </c>
    </row>
    <row r="67" spans="1:5" ht="15.75">
      <c r="A67" s="128" t="s">
        <v>35</v>
      </c>
      <c r="B67" s="128"/>
      <c r="C67" s="186">
        <f>C10+C34</f>
        <v>3709656.18</v>
      </c>
      <c r="D67" s="186">
        <f>D10+D34</f>
        <v>3340029.17</v>
      </c>
      <c r="E67" s="186">
        <f>E10+E34</f>
        <v>3005388.86</v>
      </c>
    </row>
  </sheetData>
  <sheetProtection/>
  <mergeCells count="70">
    <mergeCell ref="A51:A52"/>
    <mergeCell ref="B51:B52"/>
    <mergeCell ref="C51:C52"/>
    <mergeCell ref="D51:D52"/>
    <mergeCell ref="E51:E52"/>
    <mergeCell ref="A40:A41"/>
    <mergeCell ref="B40:B41"/>
    <mergeCell ref="C40:C41"/>
    <mergeCell ref="D40:D41"/>
    <mergeCell ref="E40:E41"/>
    <mergeCell ref="A42:A43"/>
    <mergeCell ref="B42:B43"/>
    <mergeCell ref="C42:C43"/>
    <mergeCell ref="D42:D43"/>
    <mergeCell ref="E42:E43"/>
    <mergeCell ref="A36:A37"/>
    <mergeCell ref="B36:B37"/>
    <mergeCell ref="C36:C37"/>
    <mergeCell ref="D36:D37"/>
    <mergeCell ref="E36:E37"/>
    <mergeCell ref="A38:A39"/>
    <mergeCell ref="B38:B39"/>
    <mergeCell ref="C38:C39"/>
    <mergeCell ref="D38:D39"/>
    <mergeCell ref="E38:E39"/>
    <mergeCell ref="A27:A28"/>
    <mergeCell ref="B27:B28"/>
    <mergeCell ref="C27:C28"/>
    <mergeCell ref="D27:D28"/>
    <mergeCell ref="E27:E28"/>
    <mergeCell ref="A29:A30"/>
    <mergeCell ref="B29:B30"/>
    <mergeCell ref="C29:C30"/>
    <mergeCell ref="D29:D30"/>
    <mergeCell ref="E29:E30"/>
    <mergeCell ref="E23:E24"/>
    <mergeCell ref="A25:A26"/>
    <mergeCell ref="B25:B26"/>
    <mergeCell ref="C25:C26"/>
    <mergeCell ref="D25:D26"/>
    <mergeCell ref="E25:E26"/>
    <mergeCell ref="A19:A20"/>
    <mergeCell ref="B19:B20"/>
    <mergeCell ref="C19:C20"/>
    <mergeCell ref="D19:D20"/>
    <mergeCell ref="E19:E20"/>
    <mergeCell ref="A21:A22"/>
    <mergeCell ref="B21:B22"/>
    <mergeCell ref="C21:C22"/>
    <mergeCell ref="D21:D22"/>
    <mergeCell ref="D12:D13"/>
    <mergeCell ref="E21:E22"/>
    <mergeCell ref="A6:A7"/>
    <mergeCell ref="C6:E7"/>
    <mergeCell ref="A17:A18"/>
    <mergeCell ref="B17:B18"/>
    <mergeCell ref="C17:C18"/>
    <mergeCell ref="D17:D18"/>
    <mergeCell ref="E17:E18"/>
    <mergeCell ref="E12:E13"/>
    <mergeCell ref="C1:E1"/>
    <mergeCell ref="A4:E4"/>
    <mergeCell ref="B6:B8"/>
    <mergeCell ref="A23:A24"/>
    <mergeCell ref="B23:B24"/>
    <mergeCell ref="C23:C24"/>
    <mergeCell ref="D23:D24"/>
    <mergeCell ref="A12:A13"/>
    <mergeCell ref="B12:B13"/>
    <mergeCell ref="C12:C13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="90" zoomScaleNormal="90" zoomScalePageLayoutView="0" workbookViewId="0" topLeftCell="A49">
      <selection activeCell="C30" sqref="C30:C31"/>
    </sheetView>
  </sheetViews>
  <sheetFormatPr defaultColWidth="9.140625" defaultRowHeight="15"/>
  <cols>
    <col min="1" max="1" width="29.28125" style="0" customWidth="1"/>
    <col min="2" max="2" width="40.7109375" style="0" customWidth="1"/>
    <col min="3" max="3" width="17.8515625" style="0" customWidth="1"/>
    <col min="4" max="4" width="17.57421875" style="0" customWidth="1"/>
    <col min="5" max="5" width="17.00390625" style="0" customWidth="1"/>
  </cols>
  <sheetData>
    <row r="1" spans="1:5" ht="146.25" customHeight="1">
      <c r="A1" s="32"/>
      <c r="B1" s="109"/>
      <c r="C1" s="271" t="s">
        <v>271</v>
      </c>
      <c r="D1" s="271"/>
      <c r="E1" s="271"/>
    </row>
    <row r="2" spans="1:5" ht="15">
      <c r="A2" s="32"/>
      <c r="B2" s="32"/>
      <c r="C2" s="32"/>
      <c r="E2" s="32" t="s">
        <v>16</v>
      </c>
    </row>
    <row r="3" spans="1:3" ht="15">
      <c r="A3" s="32"/>
      <c r="B3" s="32"/>
      <c r="C3" s="32"/>
    </row>
    <row r="4" spans="1:5" ht="58.5" customHeight="1">
      <c r="A4" s="272" t="s">
        <v>177</v>
      </c>
      <c r="B4" s="272"/>
      <c r="C4" s="272"/>
      <c r="D4" s="302"/>
      <c r="E4" s="302"/>
    </row>
    <row r="5" ht="15.75" thickBot="1"/>
    <row r="6" spans="1:5" ht="15.75" customHeight="1">
      <c r="A6" s="33" t="s">
        <v>17</v>
      </c>
      <c r="B6" s="276" t="s">
        <v>19</v>
      </c>
      <c r="C6" s="282" t="s">
        <v>20</v>
      </c>
      <c r="D6" s="283"/>
      <c r="E6" s="284"/>
    </row>
    <row r="7" spans="1:5" ht="32.25" thickBot="1">
      <c r="A7" s="34" t="s">
        <v>18</v>
      </c>
      <c r="B7" s="277"/>
      <c r="C7" s="285" t="s">
        <v>21</v>
      </c>
      <c r="D7" s="286"/>
      <c r="E7" s="287"/>
    </row>
    <row r="8" spans="1:5" ht="16.5" thickBot="1">
      <c r="A8" s="35"/>
      <c r="B8" s="278"/>
      <c r="C8" s="36">
        <v>2018</v>
      </c>
      <c r="D8" s="37">
        <v>2019</v>
      </c>
      <c r="E8" s="37">
        <v>2020</v>
      </c>
    </row>
    <row r="9" spans="1:5" ht="15.75">
      <c r="A9" s="111">
        <v>1</v>
      </c>
      <c r="B9" s="112">
        <v>2</v>
      </c>
      <c r="C9" s="113">
        <v>3</v>
      </c>
      <c r="D9" s="113">
        <v>4</v>
      </c>
      <c r="E9" s="113">
        <v>5</v>
      </c>
    </row>
    <row r="10" spans="1:5" ht="37.5">
      <c r="A10" s="114" t="s">
        <v>211</v>
      </c>
      <c r="B10" s="122" t="s">
        <v>209</v>
      </c>
      <c r="C10" s="126">
        <f>C11+C15</f>
        <v>148500</v>
      </c>
      <c r="D10" s="126">
        <f>D11+D15</f>
        <v>148500</v>
      </c>
      <c r="E10" s="126">
        <f>E11+E15</f>
        <v>148500</v>
      </c>
    </row>
    <row r="11" spans="1:5" ht="37.5">
      <c r="A11" s="114" t="s">
        <v>212</v>
      </c>
      <c r="B11" s="115" t="s">
        <v>22</v>
      </c>
      <c r="C11" s="126">
        <v>40000</v>
      </c>
      <c r="D11" s="126">
        <v>40000</v>
      </c>
      <c r="E11" s="126">
        <v>40000</v>
      </c>
    </row>
    <row r="12" spans="1:5" ht="15" customHeight="1">
      <c r="A12" s="298" t="s">
        <v>213</v>
      </c>
      <c r="B12" s="299" t="s">
        <v>23</v>
      </c>
      <c r="C12" s="300">
        <v>40000</v>
      </c>
      <c r="D12" s="300">
        <v>40000</v>
      </c>
      <c r="E12" s="300">
        <v>40000</v>
      </c>
    </row>
    <row r="13" spans="1:5" ht="24.75" customHeight="1">
      <c r="A13" s="298"/>
      <c r="B13" s="299"/>
      <c r="C13" s="300"/>
      <c r="D13" s="300"/>
      <c r="E13" s="300"/>
    </row>
    <row r="14" spans="1:5" ht="187.5">
      <c r="A14" s="117" t="s">
        <v>214</v>
      </c>
      <c r="B14" s="123" t="s">
        <v>210</v>
      </c>
      <c r="C14" s="127">
        <v>40000</v>
      </c>
      <c r="D14" s="127">
        <v>40000</v>
      </c>
      <c r="E14" s="127">
        <v>40000</v>
      </c>
    </row>
    <row r="15" spans="1:5" ht="37.5">
      <c r="A15" s="118" t="s">
        <v>208</v>
      </c>
      <c r="B15" s="115" t="s">
        <v>24</v>
      </c>
      <c r="C15" s="126">
        <f>SUM(C16+C20)</f>
        <v>108500</v>
      </c>
      <c r="D15" s="126">
        <f>SUM(D16+D20)</f>
        <v>108500</v>
      </c>
      <c r="E15" s="126">
        <f>SUM(E16+E20)</f>
        <v>108500</v>
      </c>
    </row>
    <row r="16" spans="1:5" ht="15">
      <c r="A16" s="298" t="s">
        <v>216</v>
      </c>
      <c r="B16" s="299" t="s">
        <v>25</v>
      </c>
      <c r="C16" s="300">
        <v>8500</v>
      </c>
      <c r="D16" s="300">
        <v>8500</v>
      </c>
      <c r="E16" s="300">
        <v>8500</v>
      </c>
    </row>
    <row r="17" spans="1:5" ht="29.25" customHeight="1">
      <c r="A17" s="298"/>
      <c r="B17" s="299"/>
      <c r="C17" s="300"/>
      <c r="D17" s="300"/>
      <c r="E17" s="300"/>
    </row>
    <row r="18" spans="1:5" ht="35.25" customHeight="1">
      <c r="A18" s="298" t="s">
        <v>215</v>
      </c>
      <c r="B18" s="299" t="s">
        <v>26</v>
      </c>
      <c r="C18" s="300">
        <v>8500</v>
      </c>
      <c r="D18" s="300">
        <v>8500</v>
      </c>
      <c r="E18" s="300">
        <v>8500</v>
      </c>
    </row>
    <row r="19" spans="1:5" ht="64.5" customHeight="1">
      <c r="A19" s="298"/>
      <c r="B19" s="299"/>
      <c r="C19" s="300"/>
      <c r="D19" s="300"/>
      <c r="E19" s="300"/>
    </row>
    <row r="20" spans="1:5" ht="15">
      <c r="A20" s="298" t="s">
        <v>219</v>
      </c>
      <c r="B20" s="299" t="s">
        <v>27</v>
      </c>
      <c r="C20" s="300">
        <v>100000</v>
      </c>
      <c r="D20" s="300">
        <v>100000</v>
      </c>
      <c r="E20" s="300">
        <v>100000</v>
      </c>
    </row>
    <row r="21" spans="1:5" ht="24" customHeight="1">
      <c r="A21" s="298"/>
      <c r="B21" s="299"/>
      <c r="C21" s="300"/>
      <c r="D21" s="300"/>
      <c r="E21" s="300"/>
    </row>
    <row r="22" spans="1:5" ht="22.5" customHeight="1">
      <c r="A22" s="298" t="s">
        <v>218</v>
      </c>
      <c r="B22" s="299" t="s">
        <v>217</v>
      </c>
      <c r="C22" s="300">
        <v>10000</v>
      </c>
      <c r="D22" s="300">
        <v>10000</v>
      </c>
      <c r="E22" s="300">
        <v>10000</v>
      </c>
    </row>
    <row r="23" spans="1:5" ht="15">
      <c r="A23" s="298"/>
      <c r="B23" s="299"/>
      <c r="C23" s="300"/>
      <c r="D23" s="300"/>
      <c r="E23" s="300"/>
    </row>
    <row r="24" spans="1:5" ht="35.25" customHeight="1">
      <c r="A24" s="298" t="s">
        <v>223</v>
      </c>
      <c r="B24" s="299" t="s">
        <v>28</v>
      </c>
      <c r="C24" s="300">
        <v>10000</v>
      </c>
      <c r="D24" s="300">
        <v>10000</v>
      </c>
      <c r="E24" s="300">
        <v>10000</v>
      </c>
    </row>
    <row r="25" spans="1:5" ht="44.25" customHeight="1">
      <c r="A25" s="298"/>
      <c r="B25" s="299"/>
      <c r="C25" s="300"/>
      <c r="D25" s="300"/>
      <c r="E25" s="300"/>
    </row>
    <row r="26" spans="1:5" ht="57" customHeight="1">
      <c r="A26" s="117" t="s">
        <v>220</v>
      </c>
      <c r="B26" s="123" t="s">
        <v>221</v>
      </c>
      <c r="C26" s="127">
        <v>90000</v>
      </c>
      <c r="D26" s="127">
        <v>90000</v>
      </c>
      <c r="E26" s="127">
        <v>90000</v>
      </c>
    </row>
    <row r="27" spans="1:5" ht="75.75" customHeight="1">
      <c r="A27" s="117" t="s">
        <v>222</v>
      </c>
      <c r="B27" s="123" t="s">
        <v>29</v>
      </c>
      <c r="C27" s="127">
        <v>90000</v>
      </c>
      <c r="D27" s="127">
        <v>90000</v>
      </c>
      <c r="E27" s="127">
        <v>90000</v>
      </c>
    </row>
    <row r="28" spans="1:5" ht="37.5">
      <c r="A28" s="120" t="s">
        <v>224</v>
      </c>
      <c r="B28" s="124" t="s">
        <v>225</v>
      </c>
      <c r="C28" s="126">
        <f>C29</f>
        <v>3574543.33</v>
      </c>
      <c r="D28" s="126">
        <f>SUM(D30+D39+D42+D48)</f>
        <v>3085100</v>
      </c>
      <c r="E28" s="126">
        <f>SUM(E30+E39+E42+E48)+E38</f>
        <v>4343060</v>
      </c>
    </row>
    <row r="29" spans="1:5" ht="100.5" customHeight="1">
      <c r="A29" s="120" t="s">
        <v>227</v>
      </c>
      <c r="B29" s="124" t="s">
        <v>226</v>
      </c>
      <c r="C29" s="126">
        <f>C30+C38+C39+C42+C48+C36</f>
        <v>3574543.33</v>
      </c>
      <c r="D29" s="126">
        <f>D30+D39+D42+D48</f>
        <v>3085100</v>
      </c>
      <c r="E29" s="126">
        <f>E30+E39+E42+E48+E38</f>
        <v>4343060</v>
      </c>
    </row>
    <row r="30" spans="1:5" ht="15">
      <c r="A30" s="298" t="s">
        <v>228</v>
      </c>
      <c r="B30" s="299" t="s">
        <v>30</v>
      </c>
      <c r="C30" s="300">
        <f>C32</f>
        <v>3088700</v>
      </c>
      <c r="D30" s="300">
        <v>3023900</v>
      </c>
      <c r="E30" s="300">
        <v>3015100</v>
      </c>
    </row>
    <row r="31" spans="1:5" ht="23.25" customHeight="1">
      <c r="A31" s="298"/>
      <c r="B31" s="299"/>
      <c r="C31" s="300"/>
      <c r="D31" s="300"/>
      <c r="E31" s="300"/>
    </row>
    <row r="32" spans="1:5" ht="15">
      <c r="A32" s="298" t="s">
        <v>229</v>
      </c>
      <c r="B32" s="299" t="s">
        <v>31</v>
      </c>
      <c r="C32" s="300">
        <v>3088700</v>
      </c>
      <c r="D32" s="300">
        <v>3023900</v>
      </c>
      <c r="E32" s="300">
        <v>3015100</v>
      </c>
    </row>
    <row r="33" spans="1:5" ht="28.5" customHeight="1">
      <c r="A33" s="298"/>
      <c r="B33" s="299"/>
      <c r="C33" s="300"/>
      <c r="D33" s="300"/>
      <c r="E33" s="300"/>
    </row>
    <row r="34" spans="1:5" ht="15">
      <c r="A34" s="298" t="s">
        <v>230</v>
      </c>
      <c r="B34" s="299" t="s">
        <v>32</v>
      </c>
      <c r="C34" s="300">
        <f>C32</f>
        <v>3088700</v>
      </c>
      <c r="D34" s="300">
        <v>3023900</v>
      </c>
      <c r="E34" s="300">
        <v>3015100</v>
      </c>
    </row>
    <row r="35" spans="1:5" ht="44.25" customHeight="1">
      <c r="A35" s="298"/>
      <c r="B35" s="299"/>
      <c r="C35" s="300"/>
      <c r="D35" s="300"/>
      <c r="E35" s="300"/>
    </row>
    <row r="36" spans="1:5" ht="44.25" customHeight="1">
      <c r="A36" s="148" t="s">
        <v>273</v>
      </c>
      <c r="B36" s="116" t="s">
        <v>275</v>
      </c>
      <c r="C36" s="127">
        <v>63210</v>
      </c>
      <c r="D36" s="127">
        <v>0</v>
      </c>
      <c r="E36" s="127">
        <v>0</v>
      </c>
    </row>
    <row r="37" spans="1:5" ht="44.25" customHeight="1">
      <c r="A37" s="148" t="s">
        <v>274</v>
      </c>
      <c r="B37" s="116" t="s">
        <v>276</v>
      </c>
      <c r="C37" s="127">
        <v>63210</v>
      </c>
      <c r="D37" s="127">
        <v>0</v>
      </c>
      <c r="E37" s="127">
        <v>0</v>
      </c>
    </row>
    <row r="38" spans="1:5" ht="150">
      <c r="A38" s="139" t="s">
        <v>262</v>
      </c>
      <c r="B38" s="116" t="s">
        <v>56</v>
      </c>
      <c r="C38" s="140">
        <v>0</v>
      </c>
      <c r="D38" s="140">
        <v>0</v>
      </c>
      <c r="E38" s="127">
        <v>1264560</v>
      </c>
    </row>
    <row r="39" spans="1:5" ht="75">
      <c r="A39" s="136" t="s">
        <v>231</v>
      </c>
      <c r="B39" s="137" t="s">
        <v>234</v>
      </c>
      <c r="C39" s="138">
        <v>272779</v>
      </c>
      <c r="D39" s="138">
        <f>D40</f>
        <v>0</v>
      </c>
      <c r="E39" s="138">
        <f>E40</f>
        <v>0</v>
      </c>
    </row>
    <row r="40" spans="1:5" ht="37.5">
      <c r="A40" s="110" t="s">
        <v>232</v>
      </c>
      <c r="B40" s="121" t="s">
        <v>235</v>
      </c>
      <c r="C40" s="127">
        <v>272779</v>
      </c>
      <c r="D40" s="127">
        <v>0</v>
      </c>
      <c r="E40" s="127">
        <v>0</v>
      </c>
    </row>
    <row r="41" spans="1:5" ht="37.5">
      <c r="A41" s="110" t="s">
        <v>233</v>
      </c>
      <c r="B41" s="121" t="s">
        <v>236</v>
      </c>
      <c r="C41" s="127">
        <v>272779</v>
      </c>
      <c r="D41" s="127">
        <v>0</v>
      </c>
      <c r="E41" s="127">
        <v>0</v>
      </c>
    </row>
    <row r="42" spans="1:5" ht="15" customHeight="1">
      <c r="A42" s="301" t="s">
        <v>242</v>
      </c>
      <c r="B42" s="299" t="s">
        <v>237</v>
      </c>
      <c r="C42" s="300">
        <f>C44+C46</f>
        <v>61759.63</v>
      </c>
      <c r="D42" s="300">
        <f>D44+D46</f>
        <v>61200</v>
      </c>
      <c r="E42" s="300">
        <f>E44+E46</f>
        <v>63400</v>
      </c>
    </row>
    <row r="43" spans="1:5" ht="30" customHeight="1">
      <c r="A43" s="301"/>
      <c r="B43" s="299"/>
      <c r="C43" s="300"/>
      <c r="D43" s="300"/>
      <c r="E43" s="300"/>
    </row>
    <row r="44" spans="1:5" ht="102" customHeight="1">
      <c r="A44" s="110" t="s">
        <v>240</v>
      </c>
      <c r="B44" s="121" t="s">
        <v>238</v>
      </c>
      <c r="C44" s="127">
        <f>C45</f>
        <v>60600</v>
      </c>
      <c r="D44" s="127">
        <f>D45</f>
        <v>61200</v>
      </c>
      <c r="E44" s="127">
        <f>E45</f>
        <v>63400</v>
      </c>
    </row>
    <row r="45" spans="1:5" ht="99" customHeight="1">
      <c r="A45" s="110" t="s">
        <v>241</v>
      </c>
      <c r="B45" s="121" t="s">
        <v>239</v>
      </c>
      <c r="C45" s="127">
        <v>60600</v>
      </c>
      <c r="D45" s="127">
        <v>61200</v>
      </c>
      <c r="E45" s="127">
        <v>63400</v>
      </c>
    </row>
    <row r="46" spans="1:5" ht="142.5" customHeight="1">
      <c r="A46" s="110" t="s">
        <v>245</v>
      </c>
      <c r="B46" s="125" t="s">
        <v>243</v>
      </c>
      <c r="C46" s="127">
        <f>C47</f>
        <v>1159.63</v>
      </c>
      <c r="D46" s="127">
        <v>0</v>
      </c>
      <c r="E46" s="127">
        <v>0</v>
      </c>
    </row>
    <row r="47" spans="1:5" ht="99" customHeight="1">
      <c r="A47" s="110" t="s">
        <v>246</v>
      </c>
      <c r="B47" s="125" t="s">
        <v>244</v>
      </c>
      <c r="C47" s="127">
        <v>1159.63</v>
      </c>
      <c r="D47" s="127">
        <v>0</v>
      </c>
      <c r="E47" s="127">
        <v>0</v>
      </c>
    </row>
    <row r="48" spans="1:5" ht="37.5">
      <c r="A48" s="120" t="s">
        <v>250</v>
      </c>
      <c r="B48" s="124" t="s">
        <v>247</v>
      </c>
      <c r="C48" s="126">
        <f>C49</f>
        <v>88094.7</v>
      </c>
      <c r="D48" s="126">
        <v>0</v>
      </c>
      <c r="E48" s="126">
        <v>0</v>
      </c>
    </row>
    <row r="49" spans="1:5" ht="150">
      <c r="A49" s="110" t="s">
        <v>251</v>
      </c>
      <c r="B49" s="125" t="s">
        <v>248</v>
      </c>
      <c r="C49" s="127">
        <f>C50</f>
        <v>88094.7</v>
      </c>
      <c r="D49" s="127">
        <v>0</v>
      </c>
      <c r="E49" s="127">
        <v>0</v>
      </c>
    </row>
    <row r="50" spans="1:5" ht="153.75" customHeight="1">
      <c r="A50" s="110" t="s">
        <v>252</v>
      </c>
      <c r="B50" s="125" t="s">
        <v>249</v>
      </c>
      <c r="C50" s="127">
        <v>88094.7</v>
      </c>
      <c r="D50" s="127">
        <v>0</v>
      </c>
      <c r="E50" s="127">
        <v>0</v>
      </c>
    </row>
    <row r="51" spans="1:5" ht="18.75">
      <c r="A51" s="119" t="s">
        <v>35</v>
      </c>
      <c r="B51" s="119"/>
      <c r="C51" s="126">
        <f>C10+C28</f>
        <v>3723043.33</v>
      </c>
      <c r="D51" s="126">
        <f>D10+D28</f>
        <v>3233600</v>
      </c>
      <c r="E51" s="126">
        <f>E10+E28</f>
        <v>4491560</v>
      </c>
    </row>
  </sheetData>
  <sheetProtection/>
  <mergeCells count="55">
    <mergeCell ref="C1:E1"/>
    <mergeCell ref="A42:A43"/>
    <mergeCell ref="B42:B43"/>
    <mergeCell ref="C42:C43"/>
    <mergeCell ref="D42:D43"/>
    <mergeCell ref="E42:E43"/>
    <mergeCell ref="A4:E4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A24:A25"/>
    <mergeCell ref="B24:B25"/>
    <mergeCell ref="C24:C25"/>
    <mergeCell ref="D24:D25"/>
    <mergeCell ref="E24:E25"/>
    <mergeCell ref="A30:A31"/>
    <mergeCell ref="B30:B31"/>
    <mergeCell ref="C30:C31"/>
    <mergeCell ref="D30:D31"/>
    <mergeCell ref="E30:E31"/>
    <mergeCell ref="A20:A21"/>
    <mergeCell ref="B20:B21"/>
    <mergeCell ref="C20:C21"/>
    <mergeCell ref="D20:D21"/>
    <mergeCell ref="E20:E21"/>
    <mergeCell ref="A22:A23"/>
    <mergeCell ref="B22:B23"/>
    <mergeCell ref="C22:C23"/>
    <mergeCell ref="D22:D23"/>
    <mergeCell ref="E22:E23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B6:B8"/>
    <mergeCell ref="C6:E6"/>
    <mergeCell ref="C7:E7"/>
    <mergeCell ref="A12:A13"/>
    <mergeCell ref="B12:B13"/>
    <mergeCell ref="C12:C13"/>
    <mergeCell ref="D12:D13"/>
    <mergeCell ref="E12:E13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="89" zoomScaleNormal="89" workbookViewId="0" topLeftCell="A1">
      <selection activeCell="B16" sqref="B16"/>
    </sheetView>
  </sheetViews>
  <sheetFormatPr defaultColWidth="9.140625" defaultRowHeight="15"/>
  <cols>
    <col min="1" max="1" width="110.421875" style="5" customWidth="1"/>
    <col min="2" max="2" width="20.28125" style="5" customWidth="1"/>
    <col min="3" max="4" width="19.8515625" style="5" customWidth="1"/>
    <col min="5" max="16384" width="9.140625" style="5" customWidth="1"/>
  </cols>
  <sheetData>
    <row r="1" spans="1:4" ht="26.25" customHeight="1">
      <c r="A1" s="2"/>
      <c r="B1" s="3"/>
      <c r="C1" s="4"/>
      <c r="D1" s="28" t="s">
        <v>1</v>
      </c>
    </row>
    <row r="2" spans="1:4" s="6" customFormat="1" ht="39" customHeight="1">
      <c r="A2" s="308" t="s">
        <v>314</v>
      </c>
      <c r="B2" s="308"/>
      <c r="C2" s="308"/>
      <c r="D2" s="308"/>
    </row>
    <row r="3" spans="1:2" ht="17.25" customHeight="1">
      <c r="A3" s="303"/>
      <c r="B3" s="303"/>
    </row>
    <row r="4" spans="1:4" s="8" customFormat="1" ht="27.75" customHeight="1">
      <c r="A4" s="306" t="s">
        <v>3</v>
      </c>
      <c r="B4" s="307" t="s">
        <v>2</v>
      </c>
      <c r="C4" s="307"/>
      <c r="D4" s="307"/>
    </row>
    <row r="5" spans="1:4" s="8" customFormat="1" ht="27.75" customHeight="1">
      <c r="A5" s="306"/>
      <c r="B5" s="7" t="s">
        <v>5</v>
      </c>
      <c r="C5" s="7" t="s">
        <v>11</v>
      </c>
      <c r="D5" s="7" t="s">
        <v>315</v>
      </c>
    </row>
    <row r="6" spans="1:4" s="11" customFormat="1" ht="22.5" customHeight="1">
      <c r="A6" s="9" t="s">
        <v>0</v>
      </c>
      <c r="B6" s="10">
        <v>2</v>
      </c>
      <c r="C6" s="7">
        <v>3</v>
      </c>
      <c r="D6" s="7">
        <v>4</v>
      </c>
    </row>
    <row r="7" spans="1:4" s="12" customFormat="1" ht="33.75" customHeight="1">
      <c r="A7" s="13" t="s">
        <v>4</v>
      </c>
      <c r="B7" s="29">
        <f>SUM(B8+B11+B14)</f>
        <v>3474138.6</v>
      </c>
      <c r="C7" s="29">
        <f>SUM(C8+C11+C14)</f>
        <v>3095480.57</v>
      </c>
      <c r="D7" s="29">
        <f>SUM(D8+D11+D14)</f>
        <v>2857388.86</v>
      </c>
    </row>
    <row r="8" spans="1:4" s="15" customFormat="1" ht="25.5" customHeight="1">
      <c r="A8" s="13" t="s">
        <v>6</v>
      </c>
      <c r="B8" s="14">
        <f>B9+B10</f>
        <v>3196930</v>
      </c>
      <c r="C8" s="14">
        <f>C9+C10</f>
        <v>3015100</v>
      </c>
      <c r="D8" s="14">
        <f>D9+D10</f>
        <v>2777000</v>
      </c>
    </row>
    <row r="9" spans="1:4" s="8" customFormat="1" ht="42" customHeight="1">
      <c r="A9" s="16" t="s">
        <v>422</v>
      </c>
      <c r="B9" s="1">
        <v>3023900</v>
      </c>
      <c r="C9" s="1">
        <v>3015100</v>
      </c>
      <c r="D9" s="1">
        <v>2777000</v>
      </c>
    </row>
    <row r="10" spans="1:4" s="8" customFormat="1" ht="63" customHeight="1">
      <c r="A10" s="16" t="s">
        <v>423</v>
      </c>
      <c r="B10" s="1">
        <v>173030</v>
      </c>
      <c r="C10" s="1">
        <v>0</v>
      </c>
      <c r="D10" s="1">
        <v>0</v>
      </c>
    </row>
    <row r="11" spans="1:4" s="8" customFormat="1" ht="30" customHeight="1">
      <c r="A11" s="17" t="s">
        <v>7</v>
      </c>
      <c r="B11" s="14">
        <f>B12+B13</f>
        <v>80373.6</v>
      </c>
      <c r="C11" s="14">
        <f>C12+C13</f>
        <v>80380.57</v>
      </c>
      <c r="D11" s="14">
        <f>D12+D13</f>
        <v>80388.86</v>
      </c>
    </row>
    <row r="12" spans="1:4" ht="58.5" customHeight="1">
      <c r="A12" s="18" t="s">
        <v>424</v>
      </c>
      <c r="B12" s="1">
        <v>80220</v>
      </c>
      <c r="C12" s="1">
        <v>80220</v>
      </c>
      <c r="D12" s="1">
        <v>80220</v>
      </c>
    </row>
    <row r="13" spans="1:4" ht="75">
      <c r="A13" s="18" t="s">
        <v>425</v>
      </c>
      <c r="B13" s="1">
        <v>153.6</v>
      </c>
      <c r="C13" s="1">
        <v>160.57</v>
      </c>
      <c r="D13" s="1">
        <v>168.86</v>
      </c>
    </row>
    <row r="14" spans="1:4" s="31" customFormat="1" ht="25.5" customHeight="1">
      <c r="A14" s="30" t="s">
        <v>9</v>
      </c>
      <c r="B14" s="14">
        <f>B15</f>
        <v>196835</v>
      </c>
      <c r="C14" s="14">
        <f>C15</f>
        <v>0</v>
      </c>
      <c r="D14" s="14">
        <f>D15</f>
        <v>0</v>
      </c>
    </row>
    <row r="15" spans="1:4" ht="41.25" customHeight="1">
      <c r="A15" s="18" t="s">
        <v>426</v>
      </c>
      <c r="B15" s="1">
        <v>196835</v>
      </c>
      <c r="C15" s="1">
        <v>0</v>
      </c>
      <c r="D15" s="1">
        <v>0</v>
      </c>
    </row>
    <row r="16" spans="1:4" s="31" customFormat="1" ht="47.25" customHeight="1">
      <c r="A16" s="30" t="s">
        <v>10</v>
      </c>
      <c r="B16" s="14">
        <f aca="true" t="shared" si="0" ref="B16:D17">B17</f>
        <v>87517.58</v>
      </c>
      <c r="C16" s="14">
        <f t="shared" si="0"/>
        <v>96548.6</v>
      </c>
      <c r="D16" s="14">
        <f t="shared" si="0"/>
        <v>0</v>
      </c>
    </row>
    <row r="17" spans="1:4" s="20" customFormat="1" ht="19.5" customHeight="1">
      <c r="A17" s="30" t="s">
        <v>302</v>
      </c>
      <c r="B17" s="14">
        <f t="shared" si="0"/>
        <v>87517.58</v>
      </c>
      <c r="C17" s="14">
        <f t="shared" si="0"/>
        <v>96548.6</v>
      </c>
      <c r="D17" s="14">
        <f t="shared" si="0"/>
        <v>0</v>
      </c>
    </row>
    <row r="18" spans="1:4" s="23" customFormat="1" ht="75">
      <c r="A18" s="18" t="s">
        <v>427</v>
      </c>
      <c r="B18" s="1">
        <v>87517.58</v>
      </c>
      <c r="C18" s="1">
        <v>96548.6</v>
      </c>
      <c r="D18" s="1">
        <v>0</v>
      </c>
    </row>
    <row r="19" spans="1:4" ht="18.75">
      <c r="A19" s="13" t="s">
        <v>8</v>
      </c>
      <c r="B19" s="29">
        <f>SUM(B7+B16)</f>
        <v>3561656.18</v>
      </c>
      <c r="C19" s="29">
        <f>SUM(C7+C16)</f>
        <v>3192029.17</v>
      </c>
      <c r="D19" s="29">
        <f>SUM(D7+D16)</f>
        <v>2857388.86</v>
      </c>
    </row>
    <row r="20" ht="18.75">
      <c r="A20" s="19"/>
    </row>
    <row r="21" spans="1:3" s="25" customFormat="1" ht="15.75">
      <c r="A21" s="21"/>
      <c r="B21" s="24"/>
      <c r="C21" s="304"/>
    </row>
    <row r="22" spans="1:3" s="25" customFormat="1" ht="15.75">
      <c r="A22" s="21"/>
      <c r="B22" s="24"/>
      <c r="C22" s="305"/>
    </row>
    <row r="23" spans="1:3" s="25" customFormat="1" ht="15.75">
      <c r="A23" s="21"/>
      <c r="B23" s="22"/>
      <c r="C23" s="26"/>
    </row>
    <row r="24" spans="1:2" s="25" customFormat="1" ht="15.75">
      <c r="A24" s="21"/>
      <c r="B24" s="24"/>
    </row>
    <row r="25" ht="18.75">
      <c r="A25" s="19"/>
    </row>
    <row r="26" spans="1:2" ht="18.75">
      <c r="A26" s="19"/>
      <c r="B26" s="27"/>
    </row>
    <row r="27" ht="18.75">
      <c r="A27" s="19"/>
    </row>
    <row r="28" ht="18.75">
      <c r="A28" s="19"/>
    </row>
  </sheetData>
  <sheetProtection selectLockedCells="1" selectUnlockedCells="1"/>
  <mergeCells count="5">
    <mergeCell ref="A3:B3"/>
    <mergeCell ref="C21:C22"/>
    <mergeCell ref="A4:A5"/>
    <mergeCell ref="B4:D4"/>
    <mergeCell ref="A2:D2"/>
  </mergeCells>
  <printOptions/>
  <pageMargins left="1.062992125984252" right="0.8661417322834646" top="0.7874015748031497" bottom="0.7874015748031497" header="0" footer="0.5118110236220472"/>
  <pageSetup fitToHeight="1" fitToWidth="1" horizontalDpi="300" verticalDpi="3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1" sqref="D1:E1"/>
    </sheetView>
  </sheetViews>
  <sheetFormatPr defaultColWidth="9.140625" defaultRowHeight="15"/>
  <cols>
    <col min="1" max="1" width="6.140625" style="0" customWidth="1"/>
    <col min="2" max="2" width="23.140625" style="0" customWidth="1"/>
    <col min="3" max="3" width="13.00390625" style="0" hidden="1" customWidth="1"/>
    <col min="4" max="4" width="45.8515625" style="0" customWidth="1"/>
    <col min="5" max="5" width="11.421875" style="0" customWidth="1"/>
    <col min="7" max="7" width="4.57421875" style="0" customWidth="1"/>
  </cols>
  <sheetData>
    <row r="1" spans="1:5" ht="103.5" customHeight="1">
      <c r="A1" s="32"/>
      <c r="D1" s="273" t="s">
        <v>453</v>
      </c>
      <c r="E1" s="273"/>
    </row>
    <row r="2" spans="1:3" ht="9" customHeight="1">
      <c r="A2" s="32"/>
      <c r="B2" s="32"/>
      <c r="C2" s="32"/>
    </row>
    <row r="3" spans="1:5" ht="100.5" customHeight="1">
      <c r="A3" s="272" t="s">
        <v>316</v>
      </c>
      <c r="B3" s="272"/>
      <c r="C3" s="272"/>
      <c r="D3" s="272"/>
      <c r="E3" s="272"/>
    </row>
    <row r="4" ht="18" customHeight="1"/>
    <row r="5" spans="1:5" s="32" customFormat="1" ht="51.75" customHeight="1">
      <c r="A5" s="320" t="s">
        <v>62</v>
      </c>
      <c r="B5" s="320"/>
      <c r="C5" s="202"/>
      <c r="D5" s="322" t="s">
        <v>61</v>
      </c>
      <c r="E5" s="323"/>
    </row>
    <row r="6" spans="1:5" s="48" customFormat="1" ht="15.75">
      <c r="A6" s="314">
        <v>1</v>
      </c>
      <c r="B6" s="315"/>
      <c r="C6" s="316"/>
      <c r="D6" s="313">
        <v>2</v>
      </c>
      <c r="E6" s="313"/>
    </row>
    <row r="7" spans="1:5" s="48" customFormat="1" ht="32.25" customHeight="1">
      <c r="A7" s="314">
        <v>182</v>
      </c>
      <c r="B7" s="315"/>
      <c r="C7" s="316"/>
      <c r="D7" s="313" t="s">
        <v>51</v>
      </c>
      <c r="E7" s="313"/>
    </row>
    <row r="8" spans="1:5" s="48" customFormat="1" ht="86.25" customHeight="1">
      <c r="A8" s="317" t="s">
        <v>303</v>
      </c>
      <c r="B8" s="318"/>
      <c r="C8" s="319"/>
      <c r="D8" s="309" t="s">
        <v>304</v>
      </c>
      <c r="E8" s="309"/>
    </row>
    <row r="9" spans="1:5" s="48" customFormat="1" ht="57" customHeight="1">
      <c r="A9" s="317" t="s">
        <v>305</v>
      </c>
      <c r="B9" s="318"/>
      <c r="C9" s="203"/>
      <c r="D9" s="309" t="s">
        <v>52</v>
      </c>
      <c r="E9" s="309"/>
    </row>
    <row r="10" spans="1:5" s="48" customFormat="1" ht="50.25" customHeight="1">
      <c r="A10" s="317" t="s">
        <v>306</v>
      </c>
      <c r="B10" s="318"/>
      <c r="C10" s="319"/>
      <c r="D10" s="312" t="s">
        <v>54</v>
      </c>
      <c r="E10" s="312"/>
    </row>
    <row r="11" spans="1:5" s="48" customFormat="1" ht="53.25" customHeight="1">
      <c r="A11" s="317" t="s">
        <v>307</v>
      </c>
      <c r="B11" s="318"/>
      <c r="C11" s="319"/>
      <c r="D11" s="309" t="s">
        <v>53</v>
      </c>
      <c r="E11" s="309"/>
    </row>
    <row r="12" spans="1:5" s="48" customFormat="1" ht="40.5" customHeight="1">
      <c r="A12" s="314">
        <v>805</v>
      </c>
      <c r="B12" s="316"/>
      <c r="C12" s="182"/>
      <c r="D12" s="313" t="s">
        <v>178</v>
      </c>
      <c r="E12" s="313"/>
    </row>
    <row r="13" spans="1:5" s="48" customFormat="1" ht="81" customHeight="1">
      <c r="A13" s="326" t="s">
        <v>446</v>
      </c>
      <c r="B13" s="327"/>
      <c r="C13" s="328"/>
      <c r="D13" s="324" t="s">
        <v>447</v>
      </c>
      <c r="E13" s="325"/>
    </row>
    <row r="14" spans="1:5" s="48" customFormat="1" ht="40.5" customHeight="1">
      <c r="A14" s="326" t="s">
        <v>448</v>
      </c>
      <c r="B14" s="327"/>
      <c r="C14" s="328"/>
      <c r="D14" s="324" t="s">
        <v>12</v>
      </c>
      <c r="E14" s="325"/>
    </row>
    <row r="15" spans="1:5" s="48" customFormat="1" ht="40.5" customHeight="1">
      <c r="A15" s="326" t="s">
        <v>449</v>
      </c>
      <c r="B15" s="327"/>
      <c r="C15" s="328"/>
      <c r="D15" s="324" t="s">
        <v>59</v>
      </c>
      <c r="E15" s="325"/>
    </row>
    <row r="16" spans="1:5" s="48" customFormat="1" ht="35.25" customHeight="1">
      <c r="A16" s="326" t="s">
        <v>308</v>
      </c>
      <c r="B16" s="327"/>
      <c r="C16" s="328"/>
      <c r="D16" s="310" t="s">
        <v>14</v>
      </c>
      <c r="E16" s="311"/>
    </row>
    <row r="17" spans="1:5" s="48" customFormat="1" ht="35.25" customHeight="1">
      <c r="A17" s="326" t="s">
        <v>450</v>
      </c>
      <c r="B17" s="327"/>
      <c r="C17" s="328"/>
      <c r="D17" s="263" t="s">
        <v>15</v>
      </c>
      <c r="E17" s="264"/>
    </row>
    <row r="18" spans="1:5" s="48" customFormat="1" ht="39" customHeight="1">
      <c r="A18" s="326" t="s">
        <v>389</v>
      </c>
      <c r="B18" s="327"/>
      <c r="C18" s="328"/>
      <c r="D18" s="310" t="s">
        <v>110</v>
      </c>
      <c r="E18" s="311"/>
    </row>
    <row r="19" spans="1:5" s="48" customFormat="1" ht="54.75" customHeight="1">
      <c r="A19" s="326" t="s">
        <v>390</v>
      </c>
      <c r="B19" s="327"/>
      <c r="C19" s="328"/>
      <c r="D19" s="204" t="s">
        <v>58</v>
      </c>
      <c r="E19" s="205"/>
    </row>
    <row r="20" spans="1:5" s="48" customFormat="1" ht="21.75" customHeight="1">
      <c r="A20" s="326" t="s">
        <v>391</v>
      </c>
      <c r="B20" s="327"/>
      <c r="C20" s="328"/>
      <c r="D20" s="324" t="s">
        <v>55</v>
      </c>
      <c r="E20" s="325"/>
    </row>
    <row r="21" spans="1:5" s="48" customFormat="1" ht="55.5" customHeight="1">
      <c r="A21" s="326" t="s">
        <v>392</v>
      </c>
      <c r="B21" s="327"/>
      <c r="C21" s="328"/>
      <c r="D21" s="321" t="s">
        <v>33</v>
      </c>
      <c r="E21" s="321"/>
    </row>
    <row r="22" spans="1:5" s="48" customFormat="1" ht="67.5" customHeight="1">
      <c r="A22" s="326" t="s">
        <v>393</v>
      </c>
      <c r="B22" s="328"/>
      <c r="C22" s="180"/>
      <c r="D22" s="204" t="s">
        <v>60</v>
      </c>
      <c r="E22" s="205"/>
    </row>
    <row r="23" spans="1:5" ht="87" customHeight="1">
      <c r="A23" s="326" t="s">
        <v>394</v>
      </c>
      <c r="B23" s="328"/>
      <c r="C23" s="181"/>
      <c r="D23" s="329" t="s">
        <v>34</v>
      </c>
      <c r="E23" s="330"/>
    </row>
    <row r="24" spans="1:5" ht="117" customHeight="1">
      <c r="A24" s="326" t="s">
        <v>428</v>
      </c>
      <c r="B24" s="328"/>
      <c r="C24" s="180"/>
      <c r="D24" s="310" t="s">
        <v>57</v>
      </c>
      <c r="E24" s="311"/>
    </row>
  </sheetData>
  <sheetProtection/>
  <mergeCells count="39">
    <mergeCell ref="D13:E13"/>
    <mergeCell ref="D14:E14"/>
    <mergeCell ref="D15:E15"/>
    <mergeCell ref="D23:E23"/>
    <mergeCell ref="A24:B24"/>
    <mergeCell ref="D24:E24"/>
    <mergeCell ref="A20:C20"/>
    <mergeCell ref="A21:C21"/>
    <mergeCell ref="A22:B22"/>
    <mergeCell ref="A19:C19"/>
    <mergeCell ref="A9:B9"/>
    <mergeCell ref="A10:C10"/>
    <mergeCell ref="A11:C11"/>
    <mergeCell ref="A12:B12"/>
    <mergeCell ref="A23:B23"/>
    <mergeCell ref="A17:C17"/>
    <mergeCell ref="A13:C13"/>
    <mergeCell ref="A14:C14"/>
    <mergeCell ref="A15:C15"/>
    <mergeCell ref="A7:C7"/>
    <mergeCell ref="A8:C8"/>
    <mergeCell ref="A5:B5"/>
    <mergeCell ref="D21:E21"/>
    <mergeCell ref="D5:E5"/>
    <mergeCell ref="D11:E11"/>
    <mergeCell ref="D12:E12"/>
    <mergeCell ref="D20:E20"/>
    <mergeCell ref="A16:C16"/>
    <mergeCell ref="A18:C18"/>
    <mergeCell ref="D9:E9"/>
    <mergeCell ref="D16:E16"/>
    <mergeCell ref="D18:E18"/>
    <mergeCell ref="D10:E10"/>
    <mergeCell ref="D8:E8"/>
    <mergeCell ref="D1:E1"/>
    <mergeCell ref="D7:E7"/>
    <mergeCell ref="D6:E6"/>
    <mergeCell ref="A3:E3"/>
    <mergeCell ref="A6:C6"/>
  </mergeCells>
  <printOptions/>
  <pageMargins left="0.7874015748031497" right="0.5905511811023623" top="0.5905511811023623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zoomScale="90" zoomScaleNormal="90" zoomScalePageLayoutView="0" workbookViewId="0" topLeftCell="A1">
      <selection activeCell="C81" sqref="C81"/>
    </sheetView>
  </sheetViews>
  <sheetFormatPr defaultColWidth="9.140625" defaultRowHeight="15"/>
  <cols>
    <col min="1" max="1" width="29.28125" style="0" customWidth="1"/>
    <col min="2" max="2" width="42.28125" style="0" customWidth="1"/>
    <col min="3" max="4" width="16.421875" style="0" bestFit="1" customWidth="1"/>
    <col min="5" max="5" width="19.421875" style="0" customWidth="1"/>
  </cols>
  <sheetData>
    <row r="1" spans="3:5" ht="105" customHeight="1">
      <c r="C1" s="273" t="s">
        <v>469</v>
      </c>
      <c r="D1" s="273"/>
      <c r="E1" s="273"/>
    </row>
    <row r="2" spans="1:5" ht="87.75" customHeight="1">
      <c r="A2" s="32"/>
      <c r="B2" s="109"/>
      <c r="C2" s="273" t="s">
        <v>452</v>
      </c>
      <c r="D2" s="273"/>
      <c r="E2" s="273"/>
    </row>
    <row r="3" spans="1:5" ht="15">
      <c r="A3" s="32"/>
      <c r="B3" s="32"/>
      <c r="C3" s="32"/>
      <c r="E3" s="32" t="s">
        <v>16</v>
      </c>
    </row>
    <row r="4" spans="1:3" ht="15">
      <c r="A4" s="32"/>
      <c r="B4" s="32"/>
      <c r="C4" s="32"/>
    </row>
    <row r="5" spans="1:5" ht="58.5" customHeight="1">
      <c r="A5" s="274" t="s">
        <v>313</v>
      </c>
      <c r="B5" s="274"/>
      <c r="C5" s="274"/>
      <c r="D5" s="275"/>
      <c r="E5" s="275"/>
    </row>
    <row r="6" ht="15.75" thickBot="1"/>
    <row r="7" spans="1:5" ht="15.75" customHeight="1">
      <c r="A7" s="276" t="s">
        <v>255</v>
      </c>
      <c r="B7" s="276" t="s">
        <v>19</v>
      </c>
      <c r="C7" s="282" t="s">
        <v>2</v>
      </c>
      <c r="D7" s="283"/>
      <c r="E7" s="284"/>
    </row>
    <row r="8" spans="1:5" ht="15.75" thickBot="1">
      <c r="A8" s="277"/>
      <c r="B8" s="277"/>
      <c r="C8" s="285"/>
      <c r="D8" s="286"/>
      <c r="E8" s="287"/>
    </row>
    <row r="9" spans="1:5" ht="16.5" thickBot="1">
      <c r="A9" s="35"/>
      <c r="B9" s="278"/>
      <c r="C9" s="265">
        <v>2019</v>
      </c>
      <c r="D9" s="37">
        <v>2020</v>
      </c>
      <c r="E9" s="37">
        <v>2021</v>
      </c>
    </row>
    <row r="10" spans="1:5" ht="15.75">
      <c r="A10" s="111">
        <v>1</v>
      </c>
      <c r="B10" s="112">
        <v>2</v>
      </c>
      <c r="C10" s="113">
        <v>3</v>
      </c>
      <c r="D10" s="113">
        <v>4</v>
      </c>
      <c r="E10" s="113">
        <v>5</v>
      </c>
    </row>
    <row r="11" spans="1:5" ht="28.5">
      <c r="A11" s="184" t="s">
        <v>211</v>
      </c>
      <c r="B11" s="185" t="s">
        <v>209</v>
      </c>
      <c r="C11" s="186">
        <f>C12+C17</f>
        <v>148000</v>
      </c>
      <c r="D11" s="186">
        <f>D12+D17</f>
        <v>148000</v>
      </c>
      <c r="E11" s="186">
        <f>E12+E17</f>
        <v>148000</v>
      </c>
    </row>
    <row r="12" spans="1:5" ht="15.75">
      <c r="A12" s="184" t="s">
        <v>212</v>
      </c>
      <c r="B12" s="187" t="s">
        <v>22</v>
      </c>
      <c r="C12" s="186">
        <f>C13</f>
        <v>40000</v>
      </c>
      <c r="D12" s="186">
        <f>D13</f>
        <v>40000</v>
      </c>
      <c r="E12" s="186">
        <f>E13</f>
        <v>40000</v>
      </c>
    </row>
    <row r="13" spans="1:5" ht="15" customHeight="1">
      <c r="A13" s="279" t="s">
        <v>213</v>
      </c>
      <c r="B13" s="280" t="s">
        <v>23</v>
      </c>
      <c r="C13" s="281">
        <f>C16</f>
        <v>40000</v>
      </c>
      <c r="D13" s="281">
        <v>40000</v>
      </c>
      <c r="E13" s="281">
        <v>40000</v>
      </c>
    </row>
    <row r="14" spans="1:5" ht="9.75" customHeight="1">
      <c r="A14" s="279"/>
      <c r="B14" s="280"/>
      <c r="C14" s="281"/>
      <c r="D14" s="281"/>
      <c r="E14" s="281"/>
    </row>
    <row r="15" spans="1:5" ht="105">
      <c r="A15" s="190" t="s">
        <v>295</v>
      </c>
      <c r="B15" s="191" t="s">
        <v>395</v>
      </c>
      <c r="C15" s="189">
        <v>40000</v>
      </c>
      <c r="D15" s="189">
        <v>40000</v>
      </c>
      <c r="E15" s="189">
        <v>40000</v>
      </c>
    </row>
    <row r="16" spans="1:5" ht="105">
      <c r="A16" s="190" t="s">
        <v>296</v>
      </c>
      <c r="B16" s="191" t="s">
        <v>210</v>
      </c>
      <c r="C16" s="189">
        <v>40000</v>
      </c>
      <c r="D16" s="189">
        <v>40000</v>
      </c>
      <c r="E16" s="189">
        <v>40000</v>
      </c>
    </row>
    <row r="17" spans="1:5" ht="15" customHeight="1">
      <c r="A17" s="182" t="s">
        <v>208</v>
      </c>
      <c r="B17" s="187" t="s">
        <v>24</v>
      </c>
      <c r="C17" s="186">
        <f>SUM(C18+C24)</f>
        <v>108000</v>
      </c>
      <c r="D17" s="186">
        <f>SUM(D18+D24)</f>
        <v>108000</v>
      </c>
      <c r="E17" s="186">
        <f>SUM(E18+E24)</f>
        <v>108000</v>
      </c>
    </row>
    <row r="18" spans="1:5" ht="27" customHeight="1">
      <c r="A18" s="279" t="s">
        <v>216</v>
      </c>
      <c r="B18" s="280" t="s">
        <v>25</v>
      </c>
      <c r="C18" s="281">
        <f>C22</f>
        <v>8000</v>
      </c>
      <c r="D18" s="281">
        <f>D22</f>
        <v>8000</v>
      </c>
      <c r="E18" s="281">
        <f>E22</f>
        <v>8000</v>
      </c>
    </row>
    <row r="19" spans="1:5" ht="35.25" customHeight="1" hidden="1">
      <c r="A19" s="279"/>
      <c r="B19" s="280"/>
      <c r="C19" s="281"/>
      <c r="D19" s="281"/>
      <c r="E19" s="281"/>
    </row>
    <row r="20" spans="1:5" ht="64.5" customHeight="1">
      <c r="A20" s="279" t="s">
        <v>215</v>
      </c>
      <c r="B20" s="280" t="s">
        <v>26</v>
      </c>
      <c r="C20" s="281">
        <f>C22</f>
        <v>8000</v>
      </c>
      <c r="D20" s="281">
        <f>D22</f>
        <v>8000</v>
      </c>
      <c r="E20" s="281">
        <f>E22</f>
        <v>8000</v>
      </c>
    </row>
    <row r="21" spans="1:5" ht="3" customHeight="1">
      <c r="A21" s="279"/>
      <c r="B21" s="280"/>
      <c r="C21" s="281"/>
      <c r="D21" s="281"/>
      <c r="E21" s="281"/>
    </row>
    <row r="22" spans="1:5" ht="24" customHeight="1">
      <c r="A22" s="288" t="s">
        <v>297</v>
      </c>
      <c r="B22" s="280" t="s">
        <v>52</v>
      </c>
      <c r="C22" s="281">
        <v>8000</v>
      </c>
      <c r="D22" s="281">
        <v>8000</v>
      </c>
      <c r="E22" s="281">
        <v>8000</v>
      </c>
    </row>
    <row r="23" spans="1:5" ht="45.75" customHeight="1">
      <c r="A23" s="288"/>
      <c r="B23" s="280"/>
      <c r="C23" s="281"/>
      <c r="D23" s="281"/>
      <c r="E23" s="281"/>
    </row>
    <row r="24" spans="1:5" ht="15" customHeight="1">
      <c r="A24" s="279" t="s">
        <v>219</v>
      </c>
      <c r="B24" s="280" t="s">
        <v>27</v>
      </c>
      <c r="C24" s="281">
        <f>C26+C32</f>
        <v>100000</v>
      </c>
      <c r="D24" s="281">
        <f>D26+D32</f>
        <v>100000</v>
      </c>
      <c r="E24" s="281">
        <f>E26+E32</f>
        <v>100000</v>
      </c>
    </row>
    <row r="25" spans="1:5" ht="15" customHeight="1">
      <c r="A25" s="279"/>
      <c r="B25" s="280"/>
      <c r="C25" s="281"/>
      <c r="D25" s="281"/>
      <c r="E25" s="281"/>
    </row>
    <row r="26" spans="1:5" ht="26.25" customHeight="1">
      <c r="A26" s="279" t="s">
        <v>218</v>
      </c>
      <c r="B26" s="280" t="s">
        <v>217</v>
      </c>
      <c r="C26" s="281">
        <f>C30</f>
        <v>10000</v>
      </c>
      <c r="D26" s="281">
        <f>D30</f>
        <v>10000</v>
      </c>
      <c r="E26" s="281">
        <f>E30</f>
        <v>10000</v>
      </c>
    </row>
    <row r="27" spans="1:5" ht="57" customHeight="1" hidden="1">
      <c r="A27" s="279"/>
      <c r="B27" s="280"/>
      <c r="C27" s="281"/>
      <c r="D27" s="281"/>
      <c r="E27" s="281"/>
    </row>
    <row r="28" spans="1:5" ht="67.5" customHeight="1">
      <c r="A28" s="288" t="s">
        <v>298</v>
      </c>
      <c r="B28" s="280" t="s">
        <v>54</v>
      </c>
      <c r="C28" s="281">
        <v>10000</v>
      </c>
      <c r="D28" s="281">
        <v>10000</v>
      </c>
      <c r="E28" s="281">
        <v>10000</v>
      </c>
    </row>
    <row r="29" spans="1:5" ht="15" hidden="1">
      <c r="A29" s="288"/>
      <c r="B29" s="280"/>
      <c r="C29" s="281"/>
      <c r="D29" s="281"/>
      <c r="E29" s="281"/>
    </row>
    <row r="30" spans="1:5" ht="64.5" customHeight="1">
      <c r="A30" s="288" t="s">
        <v>299</v>
      </c>
      <c r="B30" s="280" t="s">
        <v>54</v>
      </c>
      <c r="C30" s="281">
        <v>10000</v>
      </c>
      <c r="D30" s="281">
        <v>10000</v>
      </c>
      <c r="E30" s="281">
        <v>10000</v>
      </c>
    </row>
    <row r="31" spans="1:5" ht="15" customHeight="1" hidden="1">
      <c r="A31" s="288"/>
      <c r="B31" s="280"/>
      <c r="C31" s="281"/>
      <c r="D31" s="281"/>
      <c r="E31" s="281"/>
    </row>
    <row r="32" spans="1:5" ht="23.25" customHeight="1">
      <c r="A32" s="190" t="s">
        <v>220</v>
      </c>
      <c r="B32" s="191" t="s">
        <v>221</v>
      </c>
      <c r="C32" s="189">
        <f>C34</f>
        <v>90000</v>
      </c>
      <c r="D32" s="189">
        <f>D34</f>
        <v>90000</v>
      </c>
      <c r="E32" s="189">
        <f>E34</f>
        <v>90000</v>
      </c>
    </row>
    <row r="33" spans="1:5" ht="66.75" customHeight="1">
      <c r="A33" s="190" t="s">
        <v>300</v>
      </c>
      <c r="B33" s="191" t="s">
        <v>53</v>
      </c>
      <c r="C33" s="189">
        <v>90000</v>
      </c>
      <c r="D33" s="189">
        <v>90000</v>
      </c>
      <c r="E33" s="189">
        <v>90000</v>
      </c>
    </row>
    <row r="34" spans="1:5" ht="61.5" customHeight="1">
      <c r="A34" s="190" t="s">
        <v>301</v>
      </c>
      <c r="B34" s="191" t="s">
        <v>396</v>
      </c>
      <c r="C34" s="189">
        <v>90000</v>
      </c>
      <c r="D34" s="189">
        <v>90000</v>
      </c>
      <c r="E34" s="189">
        <v>90000</v>
      </c>
    </row>
    <row r="35" spans="1:5" ht="15" customHeight="1">
      <c r="A35" s="193" t="s">
        <v>224</v>
      </c>
      <c r="B35" s="194" t="s">
        <v>225</v>
      </c>
      <c r="C35" s="186">
        <f>C36</f>
        <v>3566076.18</v>
      </c>
      <c r="D35" s="186">
        <f>D36</f>
        <v>3192029.17</v>
      </c>
      <c r="E35" s="186">
        <f>E36</f>
        <v>2857388.86</v>
      </c>
    </row>
    <row r="36" spans="1:5" ht="44.25" customHeight="1">
      <c r="A36" s="193" t="s">
        <v>227</v>
      </c>
      <c r="B36" s="194" t="s">
        <v>226</v>
      </c>
      <c r="C36" s="186">
        <f>C37+C48+C52+C60</f>
        <v>3566076.18</v>
      </c>
      <c r="D36" s="186">
        <f>D37+D48+D52+D60</f>
        <v>3192029.17</v>
      </c>
      <c r="E36" s="186">
        <f>E37+E48+E52+E60</f>
        <v>2857388.86</v>
      </c>
    </row>
    <row r="37" spans="1:5" ht="44.25" customHeight="1">
      <c r="A37" s="293" t="s">
        <v>398</v>
      </c>
      <c r="B37" s="294" t="s">
        <v>30</v>
      </c>
      <c r="C37" s="295">
        <f>C39+C45</f>
        <v>3201350</v>
      </c>
      <c r="D37" s="295">
        <f>D39+D45</f>
        <v>3015100</v>
      </c>
      <c r="E37" s="295">
        <f>E39+E45</f>
        <v>2777000</v>
      </c>
    </row>
    <row r="38" spans="1:5" ht="0.75" customHeight="1">
      <c r="A38" s="293"/>
      <c r="B38" s="294"/>
      <c r="C38" s="295"/>
      <c r="D38" s="295"/>
      <c r="E38" s="295"/>
    </row>
    <row r="39" spans="1:5" ht="42.75" customHeight="1">
      <c r="A39" s="279" t="s">
        <v>399</v>
      </c>
      <c r="B39" s="289" t="s">
        <v>31</v>
      </c>
      <c r="C39" s="291">
        <f>C41</f>
        <v>3023900</v>
      </c>
      <c r="D39" s="291">
        <f>D41</f>
        <v>3015100</v>
      </c>
      <c r="E39" s="281">
        <f>E41</f>
        <v>2777000</v>
      </c>
    </row>
    <row r="40" spans="1:5" ht="65.25" customHeight="1" hidden="1">
      <c r="A40" s="279"/>
      <c r="B40" s="290"/>
      <c r="C40" s="292"/>
      <c r="D40" s="292"/>
      <c r="E40" s="281"/>
    </row>
    <row r="41" spans="1:5" ht="15" customHeight="1">
      <c r="A41" s="279" t="s">
        <v>400</v>
      </c>
      <c r="B41" s="280" t="s">
        <v>32</v>
      </c>
      <c r="C41" s="281">
        <f>C43</f>
        <v>3023900</v>
      </c>
      <c r="D41" s="291">
        <f>D43</f>
        <v>3015100</v>
      </c>
      <c r="E41" s="281">
        <f>E43</f>
        <v>2777000</v>
      </c>
    </row>
    <row r="42" spans="1:5" ht="15" customHeight="1">
      <c r="A42" s="279"/>
      <c r="B42" s="280"/>
      <c r="C42" s="281"/>
      <c r="D42" s="292"/>
      <c r="E42" s="281"/>
    </row>
    <row r="43" spans="1:5" ht="15">
      <c r="A43" s="288" t="s">
        <v>401</v>
      </c>
      <c r="B43" s="280" t="s">
        <v>397</v>
      </c>
      <c r="C43" s="281">
        <v>3023900</v>
      </c>
      <c r="D43" s="281">
        <v>3015100</v>
      </c>
      <c r="E43" s="281">
        <v>2777000</v>
      </c>
    </row>
    <row r="44" spans="1:5" ht="15" customHeight="1">
      <c r="A44" s="288"/>
      <c r="B44" s="280"/>
      <c r="C44" s="281"/>
      <c r="D44" s="281"/>
      <c r="E44" s="281"/>
    </row>
    <row r="45" spans="1:5" ht="30" customHeight="1">
      <c r="A45" s="192" t="s">
        <v>402</v>
      </c>
      <c r="B45" s="188" t="s">
        <v>275</v>
      </c>
      <c r="C45" s="195">
        <f aca="true" t="shared" si="0" ref="C45:E46">C46</f>
        <v>177450</v>
      </c>
      <c r="D45" s="195">
        <f t="shared" si="0"/>
        <v>0</v>
      </c>
      <c r="E45" s="195">
        <f t="shared" si="0"/>
        <v>0</v>
      </c>
    </row>
    <row r="46" spans="1:5" ht="57" customHeight="1">
      <c r="A46" s="192" t="s">
        <v>403</v>
      </c>
      <c r="B46" s="188" t="s">
        <v>276</v>
      </c>
      <c r="C46" s="195">
        <f t="shared" si="0"/>
        <v>177450</v>
      </c>
      <c r="D46" s="195">
        <f t="shared" si="0"/>
        <v>0</v>
      </c>
      <c r="E46" s="195">
        <f t="shared" si="0"/>
        <v>0</v>
      </c>
    </row>
    <row r="47" spans="1:5" ht="54" customHeight="1">
      <c r="A47" s="192" t="s">
        <v>404</v>
      </c>
      <c r="B47" s="188" t="s">
        <v>58</v>
      </c>
      <c r="C47" s="195">
        <v>177450</v>
      </c>
      <c r="D47" s="195">
        <v>0</v>
      </c>
      <c r="E47" s="195">
        <v>0</v>
      </c>
    </row>
    <row r="48" spans="1:5" ht="50.25" customHeight="1">
      <c r="A48" s="196" t="s">
        <v>405</v>
      </c>
      <c r="B48" s="197" t="s">
        <v>234</v>
      </c>
      <c r="C48" s="198">
        <f>C49</f>
        <v>196835</v>
      </c>
      <c r="D48" s="198">
        <f>D49</f>
        <v>0</v>
      </c>
      <c r="E48" s="198">
        <f>E49</f>
        <v>0</v>
      </c>
    </row>
    <row r="49" spans="1:5" ht="26.25" customHeight="1">
      <c r="A49" s="199" t="s">
        <v>406</v>
      </c>
      <c r="B49" s="200" t="s">
        <v>235</v>
      </c>
      <c r="C49" s="189">
        <f>C51</f>
        <v>196835</v>
      </c>
      <c r="D49" s="189">
        <v>0</v>
      </c>
      <c r="E49" s="189">
        <v>0</v>
      </c>
    </row>
    <row r="50" spans="1:5" ht="30">
      <c r="A50" s="199" t="s">
        <v>407</v>
      </c>
      <c r="B50" s="200" t="s">
        <v>236</v>
      </c>
      <c r="C50" s="189">
        <f>C51</f>
        <v>196835</v>
      </c>
      <c r="D50" s="189">
        <v>0</v>
      </c>
      <c r="E50" s="189">
        <v>0</v>
      </c>
    </row>
    <row r="51" spans="1:5" ht="30">
      <c r="A51" s="199" t="s">
        <v>408</v>
      </c>
      <c r="B51" s="200" t="s">
        <v>236</v>
      </c>
      <c r="C51" s="189">
        <v>196835</v>
      </c>
      <c r="D51" s="189">
        <v>0</v>
      </c>
      <c r="E51" s="189">
        <v>0</v>
      </c>
    </row>
    <row r="52" spans="1:5" ht="15">
      <c r="A52" s="296" t="s">
        <v>409</v>
      </c>
      <c r="B52" s="294" t="s">
        <v>237</v>
      </c>
      <c r="C52" s="295">
        <f>C54+C57</f>
        <v>80373.6</v>
      </c>
      <c r="D52" s="295">
        <f>D54+D57</f>
        <v>80380.57</v>
      </c>
      <c r="E52" s="295">
        <f>E54+E57</f>
        <v>80388.86</v>
      </c>
    </row>
    <row r="53" spans="1:5" ht="15">
      <c r="A53" s="297"/>
      <c r="B53" s="294"/>
      <c r="C53" s="295"/>
      <c r="D53" s="295"/>
      <c r="E53" s="295"/>
    </row>
    <row r="54" spans="1:5" ht="45">
      <c r="A54" s="199" t="s">
        <v>410</v>
      </c>
      <c r="B54" s="200" t="s">
        <v>238</v>
      </c>
      <c r="C54" s="189">
        <f aca="true" t="shared" si="1" ref="C54:E55">C55</f>
        <v>80220</v>
      </c>
      <c r="D54" s="189">
        <f t="shared" si="1"/>
        <v>80220</v>
      </c>
      <c r="E54" s="189">
        <f t="shared" si="1"/>
        <v>80220</v>
      </c>
    </row>
    <row r="55" spans="1:5" ht="60">
      <c r="A55" s="199" t="s">
        <v>411</v>
      </c>
      <c r="B55" s="200" t="s">
        <v>239</v>
      </c>
      <c r="C55" s="189">
        <f t="shared" si="1"/>
        <v>80220</v>
      </c>
      <c r="D55" s="189">
        <f t="shared" si="1"/>
        <v>80220</v>
      </c>
      <c r="E55" s="189">
        <f t="shared" si="1"/>
        <v>80220</v>
      </c>
    </row>
    <row r="56" spans="1:5" ht="60">
      <c r="A56" s="199" t="s">
        <v>412</v>
      </c>
      <c r="B56" s="200" t="s">
        <v>239</v>
      </c>
      <c r="C56" s="189">
        <v>80220</v>
      </c>
      <c r="D56" s="189">
        <v>80220</v>
      </c>
      <c r="E56" s="189">
        <v>80220</v>
      </c>
    </row>
    <row r="57" spans="1:5" ht="75">
      <c r="A57" s="199" t="s">
        <v>413</v>
      </c>
      <c r="B57" s="200" t="s">
        <v>243</v>
      </c>
      <c r="C57" s="189">
        <f aca="true" t="shared" si="2" ref="C57:E58">C58</f>
        <v>153.6</v>
      </c>
      <c r="D57" s="189">
        <f t="shared" si="2"/>
        <v>160.57</v>
      </c>
      <c r="E57" s="189">
        <f t="shared" si="2"/>
        <v>168.86</v>
      </c>
    </row>
    <row r="58" spans="1:5" ht="90">
      <c r="A58" s="199" t="s">
        <v>414</v>
      </c>
      <c r="B58" s="200" t="s">
        <v>244</v>
      </c>
      <c r="C58" s="189">
        <f t="shared" si="2"/>
        <v>153.6</v>
      </c>
      <c r="D58" s="189">
        <f t="shared" si="2"/>
        <v>160.57</v>
      </c>
      <c r="E58" s="189">
        <f t="shared" si="2"/>
        <v>168.86</v>
      </c>
    </row>
    <row r="59" spans="1:5" ht="90">
      <c r="A59" s="199" t="s">
        <v>415</v>
      </c>
      <c r="B59" s="200" t="s">
        <v>244</v>
      </c>
      <c r="C59" s="189">
        <v>153.6</v>
      </c>
      <c r="D59" s="189">
        <v>160.57</v>
      </c>
      <c r="E59" s="189">
        <v>168.86</v>
      </c>
    </row>
    <row r="60" spans="1:5" ht="15.75">
      <c r="A60" s="193" t="s">
        <v>416</v>
      </c>
      <c r="B60" s="194" t="s">
        <v>247</v>
      </c>
      <c r="C60" s="186">
        <f aca="true" t="shared" si="3" ref="C60:D63">C61</f>
        <v>87517.58</v>
      </c>
      <c r="D60" s="186">
        <f t="shared" si="3"/>
        <v>96548.6</v>
      </c>
      <c r="E60" s="186">
        <v>0</v>
      </c>
    </row>
    <row r="61" spans="1:5" ht="15.75">
      <c r="A61" s="199" t="s">
        <v>416</v>
      </c>
      <c r="B61" s="201" t="s">
        <v>302</v>
      </c>
      <c r="C61" s="189">
        <f t="shared" si="3"/>
        <v>87517.58</v>
      </c>
      <c r="D61" s="189">
        <f t="shared" si="3"/>
        <v>96548.6</v>
      </c>
      <c r="E61" s="189">
        <v>0</v>
      </c>
    </row>
    <row r="62" spans="1:5" ht="90">
      <c r="A62" s="199" t="s">
        <v>417</v>
      </c>
      <c r="B62" s="201" t="s">
        <v>248</v>
      </c>
      <c r="C62" s="189">
        <f t="shared" si="3"/>
        <v>87517.58</v>
      </c>
      <c r="D62" s="189">
        <f t="shared" si="3"/>
        <v>96548.6</v>
      </c>
      <c r="E62" s="189">
        <v>0</v>
      </c>
    </row>
    <row r="63" spans="1:5" ht="105">
      <c r="A63" s="199" t="s">
        <v>418</v>
      </c>
      <c r="B63" s="201" t="s">
        <v>249</v>
      </c>
      <c r="C63" s="189">
        <f t="shared" si="3"/>
        <v>87517.58</v>
      </c>
      <c r="D63" s="189">
        <f t="shared" si="3"/>
        <v>96548.6</v>
      </c>
      <c r="E63" s="189">
        <v>0</v>
      </c>
    </row>
    <row r="64" spans="1:5" ht="105">
      <c r="A64" s="199" t="s">
        <v>419</v>
      </c>
      <c r="B64" s="201" t="s">
        <v>34</v>
      </c>
      <c r="C64" s="189">
        <v>87517.58</v>
      </c>
      <c r="D64" s="189">
        <v>96548.6</v>
      </c>
      <c r="E64" s="189">
        <v>0</v>
      </c>
    </row>
    <row r="65" spans="1:5" ht="141.75">
      <c r="A65" s="228" t="s">
        <v>317</v>
      </c>
      <c r="B65" s="229" t="s">
        <v>318</v>
      </c>
      <c r="C65" s="230">
        <f aca="true" t="shared" si="4" ref="C65:E66">C66</f>
        <v>0</v>
      </c>
      <c r="D65" s="230">
        <f t="shared" si="4"/>
        <v>0</v>
      </c>
      <c r="E65" s="230">
        <f t="shared" si="4"/>
        <v>0</v>
      </c>
    </row>
    <row r="66" spans="1:5" ht="157.5">
      <c r="A66" s="231" t="s">
        <v>420</v>
      </c>
      <c r="B66" s="232" t="s">
        <v>57</v>
      </c>
      <c r="C66" s="233">
        <f t="shared" si="4"/>
        <v>0</v>
      </c>
      <c r="D66" s="233">
        <f t="shared" si="4"/>
        <v>0</v>
      </c>
      <c r="E66" s="233">
        <f t="shared" si="4"/>
        <v>0</v>
      </c>
    </row>
    <row r="67" spans="1:5" ht="157.5">
      <c r="A67" s="231" t="s">
        <v>421</v>
      </c>
      <c r="B67" s="232" t="s">
        <v>57</v>
      </c>
      <c r="C67" s="233">
        <v>0</v>
      </c>
      <c r="D67" s="233">
        <v>0</v>
      </c>
      <c r="E67" s="234">
        <v>0</v>
      </c>
    </row>
    <row r="68" spans="1:5" ht="15.75">
      <c r="A68" s="128" t="s">
        <v>35</v>
      </c>
      <c r="B68" s="128"/>
      <c r="C68" s="186">
        <f>C11+C35</f>
        <v>3714076.18</v>
      </c>
      <c r="D68" s="186">
        <f>D11+D35</f>
        <v>3340029.17</v>
      </c>
      <c r="E68" s="186">
        <f>E11+E35</f>
        <v>3005388.86</v>
      </c>
    </row>
  </sheetData>
  <sheetProtection/>
  <mergeCells count="71">
    <mergeCell ref="C2:E2"/>
    <mergeCell ref="A5:E5"/>
    <mergeCell ref="A7:A8"/>
    <mergeCell ref="B7:B9"/>
    <mergeCell ref="C7:E8"/>
    <mergeCell ref="A13:A14"/>
    <mergeCell ref="B13:B14"/>
    <mergeCell ref="C13:C14"/>
    <mergeCell ref="D18:D19"/>
    <mergeCell ref="E18:E19"/>
    <mergeCell ref="A20:A21"/>
    <mergeCell ref="B20:B21"/>
    <mergeCell ref="C20:C21"/>
    <mergeCell ref="E13:E14"/>
    <mergeCell ref="E20:E21"/>
    <mergeCell ref="D22:D23"/>
    <mergeCell ref="E22:E23"/>
    <mergeCell ref="A24:A25"/>
    <mergeCell ref="B24:B25"/>
    <mergeCell ref="C24:C25"/>
    <mergeCell ref="D13:D14"/>
    <mergeCell ref="E24:E25"/>
    <mergeCell ref="A18:A19"/>
    <mergeCell ref="B18:B19"/>
    <mergeCell ref="C18:C19"/>
    <mergeCell ref="D26:D27"/>
    <mergeCell ref="E26:E27"/>
    <mergeCell ref="A28:A29"/>
    <mergeCell ref="B28:B29"/>
    <mergeCell ref="C28:C29"/>
    <mergeCell ref="D20:D21"/>
    <mergeCell ref="E28:E29"/>
    <mergeCell ref="A22:A23"/>
    <mergeCell ref="B22:B23"/>
    <mergeCell ref="C22:C23"/>
    <mergeCell ref="D30:D31"/>
    <mergeCell ref="E30:E31"/>
    <mergeCell ref="A37:A38"/>
    <mergeCell ref="B37:B38"/>
    <mergeCell ref="C37:C38"/>
    <mergeCell ref="D24:D25"/>
    <mergeCell ref="E37:E38"/>
    <mergeCell ref="A26:A27"/>
    <mergeCell ref="B26:B27"/>
    <mergeCell ref="C26:C27"/>
    <mergeCell ref="E52:E53"/>
    <mergeCell ref="A39:A40"/>
    <mergeCell ref="B39:B40"/>
    <mergeCell ref="C39:C40"/>
    <mergeCell ref="D39:D40"/>
    <mergeCell ref="D28:D29"/>
    <mergeCell ref="E41:E42"/>
    <mergeCell ref="A30:A31"/>
    <mergeCell ref="B30:B31"/>
    <mergeCell ref="C30:C31"/>
    <mergeCell ref="D37:D38"/>
    <mergeCell ref="A52:A53"/>
    <mergeCell ref="B52:B53"/>
    <mergeCell ref="C52:C53"/>
    <mergeCell ref="D52:D53"/>
    <mergeCell ref="D41:D42"/>
    <mergeCell ref="E39:E40"/>
    <mergeCell ref="C1:E1"/>
    <mergeCell ref="A43:A44"/>
    <mergeCell ref="B43:B44"/>
    <mergeCell ref="C43:C44"/>
    <mergeCell ref="D43:D44"/>
    <mergeCell ref="E43:E44"/>
    <mergeCell ref="A41:A42"/>
    <mergeCell ref="B41:B42"/>
    <mergeCell ref="C41:C42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="89" zoomScaleNormal="89" workbookViewId="0" topLeftCell="A1">
      <selection activeCell="J18" sqref="J18"/>
    </sheetView>
  </sheetViews>
  <sheetFormatPr defaultColWidth="9.140625" defaultRowHeight="15"/>
  <cols>
    <col min="1" max="1" width="110.421875" style="5" customWidth="1"/>
    <col min="2" max="2" width="20.28125" style="5" customWidth="1"/>
    <col min="3" max="4" width="19.8515625" style="5" customWidth="1"/>
    <col min="5" max="16384" width="9.140625" style="5" customWidth="1"/>
  </cols>
  <sheetData>
    <row r="1" spans="1:4" ht="26.25" customHeight="1">
      <c r="A1" s="2"/>
      <c r="B1" s="3"/>
      <c r="C1" s="4"/>
      <c r="D1" s="28" t="s">
        <v>1</v>
      </c>
    </row>
    <row r="2" spans="1:4" s="6" customFormat="1" ht="39" customHeight="1">
      <c r="A2" s="308" t="s">
        <v>314</v>
      </c>
      <c r="B2" s="308"/>
      <c r="C2" s="308"/>
      <c r="D2" s="308"/>
    </row>
    <row r="3" spans="1:2" ht="17.25" customHeight="1">
      <c r="A3" s="303"/>
      <c r="B3" s="303"/>
    </row>
    <row r="4" spans="1:4" s="8" customFormat="1" ht="27.75" customHeight="1">
      <c r="A4" s="306" t="s">
        <v>3</v>
      </c>
      <c r="B4" s="307" t="s">
        <v>2</v>
      </c>
      <c r="C4" s="307"/>
      <c r="D4" s="307"/>
    </row>
    <row r="5" spans="1:4" s="8" customFormat="1" ht="27.75" customHeight="1">
      <c r="A5" s="306"/>
      <c r="B5" s="7" t="s">
        <v>5</v>
      </c>
      <c r="C5" s="7" t="s">
        <v>11</v>
      </c>
      <c r="D5" s="7" t="s">
        <v>315</v>
      </c>
    </row>
    <row r="6" spans="1:4" s="11" customFormat="1" ht="22.5" customHeight="1">
      <c r="A6" s="9" t="s">
        <v>0</v>
      </c>
      <c r="B6" s="10">
        <v>2</v>
      </c>
      <c r="C6" s="7">
        <v>3</v>
      </c>
      <c r="D6" s="7">
        <v>4</v>
      </c>
    </row>
    <row r="7" spans="1:4" s="12" customFormat="1" ht="33.75" customHeight="1">
      <c r="A7" s="13" t="s">
        <v>4</v>
      </c>
      <c r="B7" s="29">
        <f>B8+B11+B14</f>
        <v>3478558.6</v>
      </c>
      <c r="C7" s="29">
        <f>SUM(C8+C11+C14)</f>
        <v>3095480.57</v>
      </c>
      <c r="D7" s="29">
        <f>SUM(D8+D11+D14)</f>
        <v>2857388.86</v>
      </c>
    </row>
    <row r="8" spans="1:4" s="15" customFormat="1" ht="25.5" customHeight="1">
      <c r="A8" s="13" t="s">
        <v>6</v>
      </c>
      <c r="B8" s="14">
        <f>B9+B10</f>
        <v>3201350</v>
      </c>
      <c r="C8" s="14">
        <f>C9+C10</f>
        <v>3015100</v>
      </c>
      <c r="D8" s="14">
        <f>D9+D10</f>
        <v>2777000</v>
      </c>
    </row>
    <row r="9" spans="1:4" s="8" customFormat="1" ht="42" customHeight="1">
      <c r="A9" s="16" t="s">
        <v>422</v>
      </c>
      <c r="B9" s="1">
        <v>3023900</v>
      </c>
      <c r="C9" s="1">
        <v>3015100</v>
      </c>
      <c r="D9" s="1">
        <v>2777000</v>
      </c>
    </row>
    <row r="10" spans="1:4" s="8" customFormat="1" ht="63" customHeight="1">
      <c r="A10" s="16" t="s">
        <v>423</v>
      </c>
      <c r="B10" s="1">
        <v>177450</v>
      </c>
      <c r="C10" s="1">
        <v>0</v>
      </c>
      <c r="D10" s="1">
        <v>0</v>
      </c>
    </row>
    <row r="11" spans="1:4" s="8" customFormat="1" ht="30" customHeight="1">
      <c r="A11" s="17" t="s">
        <v>7</v>
      </c>
      <c r="B11" s="14">
        <f>B12+B13</f>
        <v>80373.6</v>
      </c>
      <c r="C11" s="14">
        <f>C12+C13</f>
        <v>80380.57</v>
      </c>
      <c r="D11" s="14">
        <f>D12+D13</f>
        <v>80388.86</v>
      </c>
    </row>
    <row r="12" spans="1:4" ht="58.5" customHeight="1">
      <c r="A12" s="18" t="s">
        <v>424</v>
      </c>
      <c r="B12" s="1">
        <v>80220</v>
      </c>
      <c r="C12" s="1">
        <v>80220</v>
      </c>
      <c r="D12" s="1">
        <v>80220</v>
      </c>
    </row>
    <row r="13" spans="1:4" ht="75">
      <c r="A13" s="18" t="s">
        <v>425</v>
      </c>
      <c r="B13" s="1">
        <v>153.6</v>
      </c>
      <c r="C13" s="1">
        <v>160.57</v>
      </c>
      <c r="D13" s="1">
        <v>168.86</v>
      </c>
    </row>
    <row r="14" spans="1:4" s="31" customFormat="1" ht="25.5" customHeight="1">
      <c r="A14" s="30" t="s">
        <v>9</v>
      </c>
      <c r="B14" s="14">
        <f>B15</f>
        <v>196835</v>
      </c>
      <c r="C14" s="14">
        <f>C15</f>
        <v>0</v>
      </c>
      <c r="D14" s="14">
        <f>D15</f>
        <v>0</v>
      </c>
    </row>
    <row r="15" spans="1:4" ht="41.25" customHeight="1">
      <c r="A15" s="18" t="s">
        <v>426</v>
      </c>
      <c r="B15" s="1">
        <v>196835</v>
      </c>
      <c r="C15" s="1">
        <v>0</v>
      </c>
      <c r="D15" s="1">
        <v>0</v>
      </c>
    </row>
    <row r="16" spans="1:4" s="31" customFormat="1" ht="47.25" customHeight="1">
      <c r="A16" s="30" t="s">
        <v>10</v>
      </c>
      <c r="B16" s="14">
        <f aca="true" t="shared" si="0" ref="B16:D17">B17</f>
        <v>87517.58</v>
      </c>
      <c r="C16" s="14">
        <f t="shared" si="0"/>
        <v>96548.6</v>
      </c>
      <c r="D16" s="14">
        <f t="shared" si="0"/>
        <v>0</v>
      </c>
    </row>
    <row r="17" spans="1:4" s="20" customFormat="1" ht="19.5" customHeight="1">
      <c r="A17" s="30" t="s">
        <v>302</v>
      </c>
      <c r="B17" s="14">
        <f t="shared" si="0"/>
        <v>87517.58</v>
      </c>
      <c r="C17" s="14">
        <f t="shared" si="0"/>
        <v>96548.6</v>
      </c>
      <c r="D17" s="14">
        <f t="shared" si="0"/>
        <v>0</v>
      </c>
    </row>
    <row r="18" spans="1:4" s="23" customFormat="1" ht="75">
      <c r="A18" s="18" t="s">
        <v>427</v>
      </c>
      <c r="B18" s="1">
        <v>87517.58</v>
      </c>
      <c r="C18" s="1">
        <v>96548.6</v>
      </c>
      <c r="D18" s="1">
        <v>0</v>
      </c>
    </row>
    <row r="19" spans="1:4" ht="18.75">
      <c r="A19" s="13" t="s">
        <v>8</v>
      </c>
      <c r="B19" s="29">
        <f>B16+B7</f>
        <v>3566076.18</v>
      </c>
      <c r="C19" s="29">
        <f>SUM(C7+C16)</f>
        <v>3192029.17</v>
      </c>
      <c r="D19" s="29">
        <f>SUM(D7+D16)</f>
        <v>2857388.86</v>
      </c>
    </row>
    <row r="20" ht="18.75">
      <c r="A20" s="19"/>
    </row>
    <row r="21" spans="1:3" s="25" customFormat="1" ht="15.75">
      <c r="A21" s="21"/>
      <c r="B21" s="24"/>
      <c r="C21" s="304"/>
    </row>
    <row r="22" spans="1:3" s="25" customFormat="1" ht="15.75">
      <c r="A22" s="21"/>
      <c r="B22" s="24"/>
      <c r="C22" s="305"/>
    </row>
    <row r="23" spans="1:3" s="25" customFormat="1" ht="15.75">
      <c r="A23" s="21"/>
      <c r="B23" s="22"/>
      <c r="C23" s="26"/>
    </row>
    <row r="24" spans="1:2" s="25" customFormat="1" ht="15.75">
      <c r="A24" s="21"/>
      <c r="B24" s="24"/>
    </row>
    <row r="25" ht="18.75">
      <c r="A25" s="19"/>
    </row>
    <row r="26" spans="1:2" ht="18.75">
      <c r="A26" s="19"/>
      <c r="B26" s="27"/>
    </row>
    <row r="27" ht="18.75">
      <c r="A27" s="19"/>
    </row>
    <row r="28" ht="18.75">
      <c r="A28" s="19"/>
    </row>
  </sheetData>
  <sheetProtection selectLockedCells="1" selectUnlockedCells="1"/>
  <mergeCells count="5">
    <mergeCell ref="A2:D2"/>
    <mergeCell ref="A3:B3"/>
    <mergeCell ref="A4:A5"/>
    <mergeCell ref="B4:D4"/>
    <mergeCell ref="C21:C22"/>
  </mergeCells>
  <printOptions/>
  <pageMargins left="1.062992125984252" right="0.8661417322834646" top="0.7874015748031497" bottom="0.7874015748031497" header="0" footer="0.5118110236220472"/>
  <pageSetup fitToHeight="1" fitToWidth="1" horizontalDpi="300" verticalDpi="3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5.57421875" style="0" customWidth="1"/>
    <col min="2" max="2" width="27.8515625" style="0" customWidth="1"/>
    <col min="3" max="3" width="30.140625" style="0" customWidth="1"/>
    <col min="4" max="4" width="16.28125" style="0" customWidth="1"/>
    <col min="5" max="5" width="17.140625" style="0" customWidth="1"/>
    <col min="6" max="6" width="17.28125" style="0" customWidth="1"/>
  </cols>
  <sheetData>
    <row r="1" spans="5:6" ht="141.75" customHeight="1">
      <c r="E1" s="273" t="s">
        <v>470</v>
      </c>
      <c r="F1" s="273"/>
    </row>
    <row r="2" spans="3:6" ht="143.25" customHeight="1">
      <c r="C2" s="129"/>
      <c r="D2" s="129"/>
      <c r="E2" s="273" t="s">
        <v>454</v>
      </c>
      <c r="F2" s="273"/>
    </row>
    <row r="3" spans="1:6" s="48" customFormat="1" ht="34.5" customHeight="1">
      <c r="A3" s="331" t="s">
        <v>319</v>
      </c>
      <c r="B3" s="331"/>
      <c r="C3" s="331"/>
      <c r="D3" s="331"/>
      <c r="E3" s="331"/>
      <c r="F3" s="331"/>
    </row>
    <row r="4" ht="6" customHeight="1"/>
    <row r="5" spans="1:11" ht="39.75" customHeight="1">
      <c r="A5" s="332" t="s">
        <v>64</v>
      </c>
      <c r="B5" s="333"/>
      <c r="C5" s="338" t="s">
        <v>65</v>
      </c>
      <c r="D5" s="341" t="s">
        <v>44</v>
      </c>
      <c r="E5" s="341"/>
      <c r="F5" s="341"/>
      <c r="K5" s="50"/>
    </row>
    <row r="6" spans="1:6" ht="15">
      <c r="A6" s="334"/>
      <c r="B6" s="335"/>
      <c r="C6" s="339"/>
      <c r="D6" s="341"/>
      <c r="E6" s="341"/>
      <c r="F6" s="341"/>
    </row>
    <row r="7" spans="1:10" ht="15">
      <c r="A7" s="336"/>
      <c r="B7" s="337"/>
      <c r="C7" s="339"/>
      <c r="D7" s="341"/>
      <c r="E7" s="341"/>
      <c r="F7" s="341"/>
      <c r="J7" s="135"/>
    </row>
    <row r="8" spans="1:6" ht="85.5">
      <c r="A8" s="242" t="s">
        <v>66</v>
      </c>
      <c r="B8" s="242" t="s">
        <v>67</v>
      </c>
      <c r="C8" s="340"/>
      <c r="D8" s="242">
        <v>2019</v>
      </c>
      <c r="E8" s="242">
        <v>2020</v>
      </c>
      <c r="F8" s="242">
        <v>2021</v>
      </c>
    </row>
    <row r="9" spans="1:6" ht="15">
      <c r="A9" s="206">
        <v>1</v>
      </c>
      <c r="B9" s="206">
        <v>2</v>
      </c>
      <c r="C9" s="206">
        <v>3</v>
      </c>
      <c r="D9" s="206">
        <v>4</v>
      </c>
      <c r="E9" s="206">
        <v>5</v>
      </c>
      <c r="F9" s="206">
        <v>6</v>
      </c>
    </row>
    <row r="10" spans="1:6" ht="47.25">
      <c r="A10" s="235" t="s">
        <v>120</v>
      </c>
      <c r="B10" s="236" t="s">
        <v>321</v>
      </c>
      <c r="C10" s="237" t="s">
        <v>320</v>
      </c>
      <c r="D10" s="238">
        <v>0</v>
      </c>
      <c r="E10" s="238">
        <f>E11</f>
        <v>0</v>
      </c>
      <c r="F10" s="238">
        <f>F11</f>
        <v>0</v>
      </c>
    </row>
    <row r="11" spans="1:6" ht="47.25">
      <c r="A11" s="235" t="s">
        <v>120</v>
      </c>
      <c r="B11" s="128" t="s">
        <v>68</v>
      </c>
      <c r="C11" s="207" t="s">
        <v>69</v>
      </c>
      <c r="D11" s="186">
        <f>D12+D17</f>
        <v>29204.409999999683</v>
      </c>
      <c r="E11" s="208">
        <v>0</v>
      </c>
      <c r="F11" s="208">
        <v>0</v>
      </c>
    </row>
    <row r="12" spans="1:6" ht="38.25" customHeight="1">
      <c r="A12" s="192" t="s">
        <v>120</v>
      </c>
      <c r="B12" s="239" t="s">
        <v>70</v>
      </c>
      <c r="C12" s="240" t="s">
        <v>324</v>
      </c>
      <c r="D12" s="241">
        <f>D13</f>
        <v>-3714076.18</v>
      </c>
      <c r="E12" s="241">
        <v>-3340029.17</v>
      </c>
      <c r="F12" s="241">
        <v>-3005388.86</v>
      </c>
    </row>
    <row r="13" spans="1:6" ht="36" customHeight="1">
      <c r="A13" s="192" t="s">
        <v>120</v>
      </c>
      <c r="B13" s="239" t="s">
        <v>71</v>
      </c>
      <c r="C13" s="240" t="s">
        <v>325</v>
      </c>
      <c r="D13" s="241">
        <f>D14</f>
        <v>-3714076.18</v>
      </c>
      <c r="E13" s="241">
        <v>-3340029.17</v>
      </c>
      <c r="F13" s="241">
        <v>-3005388.86</v>
      </c>
    </row>
    <row r="14" spans="1:6" ht="36.75" customHeight="1">
      <c r="A14" s="192" t="s">
        <v>120</v>
      </c>
      <c r="B14" s="239" t="s">
        <v>72</v>
      </c>
      <c r="C14" s="240" t="s">
        <v>322</v>
      </c>
      <c r="D14" s="241">
        <f>D15</f>
        <v>-3714076.18</v>
      </c>
      <c r="E14" s="241">
        <v>-3340029.17</v>
      </c>
      <c r="F14" s="241">
        <v>-3005388.86</v>
      </c>
    </row>
    <row r="15" spans="1:6" ht="47.25">
      <c r="A15" s="192" t="s">
        <v>120</v>
      </c>
      <c r="B15" s="239" t="s">
        <v>73</v>
      </c>
      <c r="C15" s="240" t="s">
        <v>326</v>
      </c>
      <c r="D15" s="241">
        <f>D16</f>
        <v>-3714076.18</v>
      </c>
      <c r="E15" s="241">
        <v>-3340029.17</v>
      </c>
      <c r="F15" s="241">
        <v>-3005388.86</v>
      </c>
    </row>
    <row r="16" spans="1:6" ht="47.25">
      <c r="A16" s="192" t="s">
        <v>185</v>
      </c>
      <c r="B16" s="239" t="s">
        <v>73</v>
      </c>
      <c r="C16" s="240" t="s">
        <v>326</v>
      </c>
      <c r="D16" s="241">
        <v>-3714076.18</v>
      </c>
      <c r="E16" s="241">
        <v>-3340029.17</v>
      </c>
      <c r="F16" s="241">
        <v>-3005388.86</v>
      </c>
    </row>
    <row r="17" spans="1:6" ht="38.25" customHeight="1">
      <c r="A17" s="192" t="s">
        <v>120</v>
      </c>
      <c r="B17" s="239" t="s">
        <v>333</v>
      </c>
      <c r="C17" s="240" t="s">
        <v>327</v>
      </c>
      <c r="D17" s="241">
        <f>D18</f>
        <v>3743280.59</v>
      </c>
      <c r="E17" s="241">
        <v>3340029.17</v>
      </c>
      <c r="F17" s="241">
        <v>3005388.86</v>
      </c>
    </row>
    <row r="18" spans="1:6" ht="36.75" customHeight="1">
      <c r="A18" s="192" t="s">
        <v>120</v>
      </c>
      <c r="B18" s="239" t="s">
        <v>332</v>
      </c>
      <c r="C18" s="240" t="s">
        <v>328</v>
      </c>
      <c r="D18" s="241">
        <f>D19</f>
        <v>3743280.59</v>
      </c>
      <c r="E18" s="241">
        <v>3340029.17</v>
      </c>
      <c r="F18" s="241">
        <v>3005388.86</v>
      </c>
    </row>
    <row r="19" spans="1:6" ht="47.25">
      <c r="A19" s="192" t="s">
        <v>120</v>
      </c>
      <c r="B19" s="239" t="s">
        <v>331</v>
      </c>
      <c r="C19" s="240" t="s">
        <v>323</v>
      </c>
      <c r="D19" s="241">
        <f>D20</f>
        <v>3743280.59</v>
      </c>
      <c r="E19" s="241">
        <v>3340029.17</v>
      </c>
      <c r="F19" s="241">
        <v>3005388.86</v>
      </c>
    </row>
    <row r="20" spans="1:6" ht="54" customHeight="1">
      <c r="A20" s="192" t="s">
        <v>120</v>
      </c>
      <c r="B20" s="239" t="s">
        <v>330</v>
      </c>
      <c r="C20" s="240" t="s">
        <v>329</v>
      </c>
      <c r="D20" s="241">
        <f>D21</f>
        <v>3743280.59</v>
      </c>
      <c r="E20" s="241">
        <v>3340029.17</v>
      </c>
      <c r="F20" s="241">
        <v>3005388.86</v>
      </c>
    </row>
    <row r="21" spans="1:6" ht="50.25" customHeight="1">
      <c r="A21" s="192" t="s">
        <v>185</v>
      </c>
      <c r="B21" s="239" t="s">
        <v>74</v>
      </c>
      <c r="C21" s="240" t="s">
        <v>329</v>
      </c>
      <c r="D21" s="241">
        <v>3743280.59</v>
      </c>
      <c r="E21" s="241">
        <v>3340029.17</v>
      </c>
      <c r="F21" s="241">
        <v>3005388.86</v>
      </c>
    </row>
  </sheetData>
  <sheetProtection/>
  <mergeCells count="7">
    <mergeCell ref="E1:F1"/>
    <mergeCell ref="E2:F2"/>
    <mergeCell ref="A3:F3"/>
    <mergeCell ref="A5:B7"/>
    <mergeCell ref="C5:C8"/>
    <mergeCell ref="D5:F6"/>
    <mergeCell ref="D7:F7"/>
  </mergeCells>
  <printOptions/>
  <pageMargins left="0.7874015748031497" right="0.5905511811023623" top="0.5905511811023623" bottom="0.5511811023622047" header="0" footer="0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0.28125" style="0" customWidth="1"/>
    <col min="2" max="2" width="24.7109375" style="0" customWidth="1"/>
    <col min="3" max="3" width="45.8515625" style="0" customWidth="1"/>
    <col min="4" max="4" width="12.421875" style="0" hidden="1" customWidth="1"/>
  </cols>
  <sheetData>
    <row r="1" spans="1:4" ht="121.5" customHeight="1">
      <c r="A1" s="209"/>
      <c r="B1" s="209"/>
      <c r="C1" s="183" t="s">
        <v>455</v>
      </c>
      <c r="D1" s="210"/>
    </row>
    <row r="2" ht="6" customHeight="1"/>
    <row r="3" spans="1:3" ht="77.25" customHeight="1">
      <c r="A3" s="272" t="s">
        <v>334</v>
      </c>
      <c r="B3" s="272"/>
      <c r="C3" s="272"/>
    </row>
    <row r="4" ht="15.75" thickBot="1"/>
    <row r="5" spans="1:3" s="55" customFormat="1" ht="42.75" customHeight="1">
      <c r="A5" s="342" t="s">
        <v>438</v>
      </c>
      <c r="B5" s="343"/>
      <c r="C5" s="346" t="s">
        <v>78</v>
      </c>
    </row>
    <row r="6" spans="1:3" s="55" customFormat="1" ht="4.5" customHeight="1" thickBot="1">
      <c r="A6" s="344"/>
      <c r="B6" s="345"/>
      <c r="C6" s="348"/>
    </row>
    <row r="7" spans="1:3" s="55" customFormat="1" ht="28.5" customHeight="1">
      <c r="A7" s="346" t="s">
        <v>76</v>
      </c>
      <c r="B7" s="346" t="s">
        <v>437</v>
      </c>
      <c r="C7" s="348"/>
    </row>
    <row r="8" spans="1:3" s="55" customFormat="1" ht="41.25" customHeight="1" thickBot="1">
      <c r="A8" s="347"/>
      <c r="B8" s="347"/>
      <c r="C8" s="347"/>
    </row>
    <row r="9" spans="1:3" ht="15.75" thickBot="1">
      <c r="A9" s="51">
        <v>1</v>
      </c>
      <c r="B9" s="52">
        <v>2</v>
      </c>
      <c r="C9" s="52">
        <v>3</v>
      </c>
    </row>
    <row r="10" spans="1:3" ht="45.75" customHeight="1" thickBot="1">
      <c r="A10" s="51">
        <v>805</v>
      </c>
      <c r="B10" s="52"/>
      <c r="C10" s="52" t="s">
        <v>178</v>
      </c>
    </row>
    <row r="11" spans="1:3" ht="50.25" customHeight="1" thickBot="1">
      <c r="A11" s="53">
        <v>805</v>
      </c>
      <c r="B11" s="54" t="s">
        <v>73</v>
      </c>
      <c r="C11" s="54" t="s">
        <v>77</v>
      </c>
    </row>
    <row r="12" spans="1:3" ht="53.25" customHeight="1" thickBot="1">
      <c r="A12" s="53">
        <v>805</v>
      </c>
      <c r="B12" s="54" t="s">
        <v>74</v>
      </c>
      <c r="C12" s="54" t="s">
        <v>75</v>
      </c>
    </row>
  </sheetData>
  <sheetProtection/>
  <mergeCells count="5">
    <mergeCell ref="A5:B6"/>
    <mergeCell ref="A7:A8"/>
    <mergeCell ref="B7:B8"/>
    <mergeCell ref="C5:C8"/>
    <mergeCell ref="A3:C3"/>
  </mergeCells>
  <printOptions/>
  <pageMargins left="0.7874015748031497" right="0.5905511811023623" top="0.5905511811023623" bottom="0.55118110236220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2019-12-27T07:31:56Z</cp:lastPrinted>
  <dcterms:created xsi:type="dcterms:W3CDTF">2015-11-12T13:52:25Z</dcterms:created>
  <dcterms:modified xsi:type="dcterms:W3CDTF">2020-02-06T09:27:18Z</dcterms:modified>
  <cp:category/>
  <cp:version/>
  <cp:contentType/>
  <cp:contentStatus/>
</cp:coreProperties>
</file>