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8" activeTab="17"/>
  </bookViews>
  <sheets>
    <sheet name="Прил.№1 нормативы" sheetId="1" r:id="rId1"/>
    <sheet name="Прил.№2 Доходы (табл.1))" sheetId="2" r:id="rId2"/>
    <sheet name="Прил.№2 Доходы (табл.1) " sheetId="3" state="hidden" r:id="rId3"/>
    <sheet name="Прил.№2 Доходы (табл.1)" sheetId="4" state="hidden" r:id="rId4"/>
    <sheet name="Прил.№2 Доходы (табл.2)" sheetId="5" r:id="rId5"/>
    <sheet name="Прил.№3 админ.дох." sheetId="6" r:id="rId6"/>
    <sheet name="Прил.№4 ист.вн.фин. (2)" sheetId="7" r:id="rId7"/>
    <sheet name="Прил.№4 ист.вн.фин." sheetId="8" state="hidden" r:id="rId8"/>
    <sheet name="Прил.№5 адм.ист.вн.фин." sheetId="9" r:id="rId9"/>
    <sheet name="Прил.6." sheetId="10" r:id="rId10"/>
    <sheet name="Прил.6" sheetId="11" state="hidden" r:id="rId11"/>
    <sheet name="Прил.7" sheetId="12" r:id="rId12"/>
    <sheet name="Прил.8" sheetId="13" state="hidden" r:id="rId13"/>
    <sheet name="Прил.9" sheetId="14" state="hidden" r:id="rId14"/>
    <sheet name="Прил.8." sheetId="15" r:id="rId15"/>
    <sheet name="Прил.10" sheetId="16" state="hidden" r:id="rId16"/>
    <sheet name="Прил.№9 внутр.заимст." sheetId="17" r:id="rId17"/>
    <sheet name="Прил.№10 муниц.гар. 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<sst xmlns="http://schemas.openxmlformats.org/spreadsheetml/2006/main" count="1225" uniqueCount="498">
  <si>
    <t>1</t>
  </si>
  <si>
    <t>Таблица 2</t>
  </si>
  <si>
    <t>Сумма, руб.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</si>
  <si>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</si>
  <si>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</si>
  <si>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 xml:space="preserve">Дотации </t>
  </si>
  <si>
    <t xml:space="preserve">Субвенции </t>
  </si>
  <si>
    <t xml:space="preserve">ИТОГО: </t>
  </si>
  <si>
    <t>Субсидии</t>
  </si>
  <si>
    <t>2. Межбюджетные трансферты, поступающие из бюджета Южского муниципального района</t>
  </si>
  <si>
    <t>2020 год</t>
  </si>
  <si>
    <t>Прочие доходы от оказания платных услуг (работ) получателями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</si>
  <si>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</si>
  <si>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</si>
  <si>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</si>
  <si>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</si>
  <si>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</si>
  <si>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</si>
  <si>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</si>
  <si>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</si>
  <si>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</si>
  <si>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</si>
  <si>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</si>
  <si>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</si>
  <si>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</si>
  <si>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</si>
  <si>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</si>
  <si>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</si>
  <si>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</si>
  <si>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</si>
  <si>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</si>
  <si>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</si>
  <si>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</si>
  <si>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</si>
  <si>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</si>
  <si>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№ п/п</t>
  </si>
  <si>
    <t>Цель гарантиро-вания</t>
  </si>
  <si>
    <t>Наимено-вание принципала</t>
  </si>
  <si>
    <t>Сумма гаранти-рования, руб.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</si>
  <si>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</si>
  <si>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</si>
  <si>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гарантий</t>
  </si>
  <si>
    <t>Вид долгового обязательства</t>
  </si>
  <si>
    <t>Сумма (руб.)</t>
  </si>
  <si>
    <t>Бюджетные кредиты от других бюджетов бюджетной системы Российской Федерации</t>
  </si>
  <si>
    <t>Привлечение, в том числе:</t>
  </si>
  <si>
    <t>Погашение, в том числе:</t>
  </si>
  <si>
    <t>Кредиты кредитных организаций</t>
  </si>
  <si>
    <t>Привлечение</t>
  </si>
  <si>
    <t>Погашение</t>
  </si>
  <si>
    <t>Управление Федеральной налоговой службы  по Ивановской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</si>
  <si>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</si>
  <si>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</si>
  <si>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</si>
  <si>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Прочие субсидии бюджетам 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</si>
  <si>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</si>
  <si>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</si>
  <si>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</si>
  <si>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</si>
  <si>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</si>
  <si>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главного администратора доходов бюджета</t>
  </si>
  <si>
    <t xml:space="preserve">Код классификации доходов
 бюджетов Российской Федерации
</t>
  </si>
  <si>
    <t>ИТОГО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</si>
  <si>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</si>
  <si>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</si>
  <si>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</si>
  <si>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</si>
  <si>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</si>
  <si>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</si>
  <si>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</si>
  <si>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</si>
  <si>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</si>
  <si>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</si>
  <si>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</si>
  <si>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Уменьшение  прочих остатков денежных средств бюджетов сельских поселений</t>
  </si>
  <si>
    <t>главного админист-ратора</t>
  </si>
  <si>
    <t>Увеличение   прочих остатков денежных средств бюджетов сельских поселений</t>
  </si>
  <si>
    <t xml:space="preserve">Наименование главных администраторов, групп, подгрупп, статей, видов источников финансирования 
дефицита бюджета
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</si>
  <si>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</si>
  <si>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</si>
  <si>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</si>
  <si>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</si>
  <si>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</si>
  <si>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</si>
  <si>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</si>
  <si>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</si>
  <si>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</si>
  <si>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</si>
  <si>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</si>
  <si>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</si>
  <si>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</si>
  <si>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</si>
  <si>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</si>
  <si>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</si>
  <si>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</si>
  <si>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</si>
  <si>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</si>
  <si>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</si>
  <si>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</si>
  <si>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</si>
  <si>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</si>
  <si>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</si>
  <si>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</si>
  <si>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</si>
  <si>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</si>
  <si>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</si>
  <si>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</si>
  <si>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</si>
  <si>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</si>
  <si>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Дотации бюджетам сельских поселений на выравнивание бюджетной обеспеченности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</si>
  <si>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</si>
  <si>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</si>
  <si>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</si>
  <si>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</si>
  <si>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</si>
  <si>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</si>
  <si>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</si>
  <si>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</si>
  <si>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</si>
  <si>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</si>
  <si>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</si>
  <si>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</si>
  <si>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</si>
  <si>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</si>
  <si>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</si>
  <si>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</si>
  <si>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</si>
  <si>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</si>
  <si>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</si>
  <si>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</si>
  <si>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</si>
  <si>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</si>
  <si>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</si>
  <si>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</si>
  <si>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</si>
  <si>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</si>
  <si>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</si>
  <si>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</si>
  <si>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</si>
  <si>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</si>
  <si>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</si>
  <si>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</si>
  <si>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</si>
  <si>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</si>
  <si>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</si>
  <si>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</si>
  <si>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</si>
  <si>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</si>
  <si>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</si>
  <si>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</si>
  <si>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</si>
  <si>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</si>
  <si>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</si>
  <si>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</si>
  <si>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</si>
  <si>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</si>
  <si>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</si>
  <si>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</si>
  <si>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</si>
  <si>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</si>
  <si>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</si>
  <si>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</si>
  <si>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</si>
  <si>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</si>
  <si>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</si>
  <si>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</si>
  <si>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</si>
  <si>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</si>
  <si>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</si>
  <si>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</si>
  <si>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</si>
  <si>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</si>
  <si>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</si>
  <si>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</si>
  <si>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</si>
  <si>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</si>
  <si>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</si>
  <si>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Администрация Мугреево-Никольского сельского поселения Южского муниципального района</t>
  </si>
  <si>
    <t>0810120010</t>
  </si>
  <si>
    <t>0910100100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</si>
  <si>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</si>
  <si>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</si>
  <si>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</si>
  <si>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</si>
  <si>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</si>
  <si>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</si>
  <si>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</si>
  <si>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</si>
  <si>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</si>
  <si>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</si>
  <si>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</si>
  <si>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</si>
  <si>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</si>
  <si>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</si>
  <si>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</si>
  <si>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</si>
  <si>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</si>
  <si>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</si>
  <si>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</si>
  <si>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</si>
  <si>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</si>
  <si>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</si>
  <si>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</si>
  <si>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</si>
  <si>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</si>
  <si>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</si>
  <si>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</si>
  <si>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</si>
  <si>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</si>
  <si>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</si>
  <si>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</si>
  <si>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</si>
  <si>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</si>
  <si>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</si>
  <si>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</si>
  <si>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</si>
  <si>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</si>
  <si>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</si>
  <si>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</si>
  <si>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</si>
  <si>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</si>
  <si>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</si>
  <si>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</si>
  <si>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</si>
  <si>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</si>
  <si>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</si>
  <si>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</si>
  <si>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</si>
  <si>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</si>
  <si>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</si>
  <si>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</si>
  <si>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</si>
  <si>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</si>
  <si>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</si>
  <si>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</si>
  <si>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</si>
  <si>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</si>
  <si>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</si>
  <si>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</si>
  <si>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</si>
  <si>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</si>
  <si>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</si>
  <si>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</si>
  <si>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</si>
  <si>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</si>
  <si>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</si>
  <si>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</si>
  <si>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</si>
  <si>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</si>
  <si>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</si>
  <si>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</si>
  <si>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</si>
  <si>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</si>
  <si>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Код классификации доходов бюджетов Российской Федерации</t>
  </si>
  <si>
    <t>Наименование дохода</t>
  </si>
  <si>
    <t>000 1 13 01995 10 0000 130</t>
  </si>
  <si>
    <t>000 1 13 02995 10 0000130</t>
  </si>
  <si>
    <t>000 1 15 02050 10 0000 140</t>
  </si>
  <si>
    <t>000 1 17 01050 10 0000 180</t>
  </si>
  <si>
    <t>000 1 17 05050 10 0000 180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</si>
  <si>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</si>
  <si>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</si>
  <si>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</si>
  <si>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</si>
  <si>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</si>
  <si>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условно утвержденные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</si>
  <si>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</si>
  <si>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</si>
  <si>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</si>
  <si>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</si>
  <si>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</si>
  <si>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</si>
  <si>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</si>
  <si>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</si>
  <si>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</si>
  <si>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</si>
  <si>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</si>
  <si>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</si>
  <si>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</si>
  <si>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</si>
  <si>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</si>
  <si>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</si>
  <si>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</si>
  <si>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</si>
  <si>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</si>
  <si>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</si>
  <si>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</si>
  <si>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09 0 00 00000</t>
  </si>
  <si>
    <t>000 1010201001 0000 110</t>
  </si>
  <si>
    <t>182 1010201001 0000 110</t>
  </si>
  <si>
    <t>182 1060103010 0000 110</t>
  </si>
  <si>
    <t>000 1060603310 0000 110</t>
  </si>
  <si>
    <t>182 1060603310 0000 110</t>
  </si>
  <si>
    <t>000 1060604310 0000 110</t>
  </si>
  <si>
    <t>182 1060604310 0000 110</t>
  </si>
  <si>
    <t>Иные межбюджетные трансферты</t>
  </si>
  <si>
    <t>182 1 01 02010 01 0000 110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</si>
  <si>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                                             </t>
    </r>
    <r>
      <rPr>
        <i/>
        <sz val="12"/>
        <rFont val="Times New Roman"/>
        <family val="1"/>
      </rPr>
      <t xml:space="preserve"> </t>
    </r>
  </si>
  <si>
    <t>182 1 06 01030 10 0000 110</t>
  </si>
  <si>
    <t>182 1 06 06033 10 0000 110</t>
  </si>
  <si>
    <t>182 1 06 06043 10 0000 110</t>
  </si>
  <si>
    <t>805 1 17 01050 10 0000 180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</si>
  <si>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</si>
  <si>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0310</t>
  </si>
  <si>
    <t>Обеспечение пожарной безопасности</t>
  </si>
  <si>
    <t>2021 год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</si>
  <si>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</si>
  <si>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</si>
  <si>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</si>
  <si>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</si>
  <si>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</si>
  <si>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</si>
  <si>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</si>
  <si>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</si>
  <si>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</si>
  <si>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</si>
  <si>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</si>
  <si>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</si>
  <si>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</si>
  <si>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</si>
  <si>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</si>
  <si>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</si>
  <si>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</si>
  <si>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</si>
  <si>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</si>
  <si>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</si>
  <si>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</si>
  <si>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</si>
  <si>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</si>
  <si>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</si>
  <si>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</si>
  <si>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</si>
  <si>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</si>
  <si>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</si>
  <si>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</si>
  <si>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</si>
  <si>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</si>
  <si>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</si>
  <si>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</si>
  <si>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</si>
  <si>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</si>
  <si>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</si>
  <si>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</si>
  <si>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</si>
  <si>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</si>
  <si>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</si>
  <si>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</si>
  <si>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</si>
  <si>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</si>
  <si>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</si>
  <si>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</si>
  <si>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</si>
  <si>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</si>
  <si>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</si>
  <si>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01 1 03 20260</t>
  </si>
  <si>
    <t>01 2 01 20170</t>
  </si>
  <si>
    <t>30 9 00 60010</t>
  </si>
  <si>
    <t>805 2 02 15001 10 0000 150</t>
  </si>
  <si>
    <t>805 2 02 15002 10 0000150</t>
  </si>
  <si>
    <t>805 2 02 29999 10 0000150</t>
  </si>
  <si>
    <t>805 2 02 35118 10 0000150</t>
  </si>
  <si>
    <t>805 2 02 35120 10 0000150</t>
  </si>
  <si>
    <t>805 2 02 40014 10 0000150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</si>
  <si>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</si>
  <si>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</si>
  <si>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Дотации бюджетам сельских поселений на выравнивание бюджетной обеспеченности</t>
  </si>
  <si>
    <t xml:space="preserve"> 000 2021000000 0000 150</t>
  </si>
  <si>
    <t xml:space="preserve"> 000 2021500100 0000 150</t>
  </si>
  <si>
    <t xml:space="preserve"> 000 2021500110 0000 150</t>
  </si>
  <si>
    <t>805 2021500110 0000 150</t>
  </si>
  <si>
    <t xml:space="preserve"> 000 2021500200 0000 150</t>
  </si>
  <si>
    <t xml:space="preserve"> 000 2021500210 0000 150</t>
  </si>
  <si>
    <t xml:space="preserve"> 805 2021500210 0000 150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</si>
  <si>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</si>
  <si>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</si>
  <si>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</si>
  <si>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805 2022999910 0000 150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</si>
  <si>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</si>
  <si>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</si>
  <si>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</si>
  <si>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805 2023511810 0000 150</t>
  </si>
  <si>
    <t xml:space="preserve"> 000 2024000000 0000 150</t>
  </si>
  <si>
    <t xml:space="preserve"> 000 2024001400 0000 150</t>
  </si>
  <si>
    <t xml:space="preserve"> 000 2024001410 0000 150</t>
  </si>
  <si>
    <t xml:space="preserve"> 805 2024001410 0000 150</t>
  </si>
  <si>
    <t>000 2 08 05000 10 0000 150</t>
  </si>
  <si>
    <t>805 2 08 05000 10 0000 150</t>
  </si>
  <si>
    <t>Дотация бюджетам сельских поселений на выравнивание бюджетной обеспеченности /            805 2 02 15001 10 0000 150</t>
  </si>
  <si>
    <t>Дотации бюджетам сельских поселений на поддержку мер по обеспечению сбалансированности бюджетов/                                                                                                            805 2021500210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</si>
  <si>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/                                                                    805 2 02 35118 10 0000 150 </t>
  </si>
  <si>
    <t>Прочие субсидии бюджетам сельских поселений /                                                                            805 2 02 29999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</si>
  <si>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                                                                  805 2024001410 0000 150</t>
  </si>
  <si>
    <t>805 2 08 05000 10 0000150</t>
  </si>
  <si>
    <t>Содержание имущества казны (Закупка товаров, работ и услуг для обеспечения государственных (муниципальных) нужд)</t>
  </si>
  <si>
    <t xml:space="preserve">группы, подгруппы, статьи, вида источника финансирования дефицита бюджета
</t>
  </si>
  <si>
    <t>Коды классификации источников финансирования дефицита бюджета</t>
  </si>
  <si>
    <t>Администрация Мугреево-Никольского сельского  поселения Южского муниципального района</t>
  </si>
  <si>
    <t xml:space="preserve"> - на пополнение остатков средств на счете бюджета Мугреево-Никольского сельского поселения</t>
  </si>
  <si>
    <t>- на пополнение остатков средств на счете бюджета Мугреево-Никольского сельского поселения</t>
  </si>
  <si>
    <t>- для частичного покрытия дефицита бюджета Мугреево-Никольского сельского поселения</t>
  </si>
  <si>
    <t xml:space="preserve">% отчислений в бюджет сельского поселения </t>
  </si>
  <si>
    <t>805 1 17 05050 10 0000 180</t>
  </si>
  <si>
    <t>2022 год</t>
  </si>
  <si>
    <t xml:space="preserve">Источники внутреннего финансирования дефицита бюджета Мугреево-Никольского сельского поселения на 2020 год и на плановый период 2021 и 2022 годов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</si>
  <si>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 год.</t>
  </si>
  <si>
    <t>Сумма         2020 год</t>
  </si>
  <si>
    <t>Ведомственная структура расходов бюджета Мугреево-Никольского сельского поселения на 2020 год.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</si>
  <si>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2020 год и на плановый период 2021 и 2022 годов</t>
  </si>
  <si>
    <t>0107</t>
  </si>
  <si>
    <t>Обеспечение проведения выборов и референдумов</t>
  </si>
  <si>
    <t>30 9 00 10070</t>
  </si>
  <si>
    <t>30 9 00 10080</t>
  </si>
  <si>
    <t>30 9 00 10090</t>
  </si>
  <si>
    <t>30 9 00 10130</t>
  </si>
  <si>
    <t>30 9 00 10120</t>
  </si>
  <si>
    <t>30 9 00 10100</t>
  </si>
  <si>
    <t>30 9 00 10110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</si>
  <si>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</si>
  <si>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</si>
  <si>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</si>
  <si>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</si>
  <si>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</si>
  <si>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</si>
  <si>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</si>
  <si>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30 9 00 90040</t>
  </si>
  <si>
    <t>Проведение выборов депутатов Мугреево-Никольского сельского (Иные бюджетные ассигнования)</t>
  </si>
  <si>
    <t>Проведение выборов депутатов Мугреево-Никольского сельского поселения (Иные бюджетные ассигнования)</t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</si>
  <si>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</si>
  <si>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 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</si>
  <si>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                        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</si>
  <si>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</si>
  <si>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2"/>
        <rFont val="Times New Roman"/>
        <family val="1"/>
      </rPr>
      <t>от 20.12.2019г. №34</t>
    </r>
    <r>
      <rPr>
        <sz val="12"/>
        <rFont val="Times New Roman"/>
        <family val="1"/>
      </rPr>
      <t xml:space="preserve">
</t>
    </r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</si>
  <si>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</si>
  <si>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</si>
  <si>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</si>
  <si>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</si>
  <si>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</si>
  <si>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r>
      <t xml:space="preserve">Доходы бюджета Мугреево-Никольского сельского поселения по кодам
классификации доходов бюджетов на 2020 год и на плановый период 2021 и 2022 годов. 
</t>
    </r>
    <r>
      <rPr>
        <i/>
        <sz val="10"/>
        <color indexed="8"/>
        <rFont val="Times New Roman"/>
        <family val="1"/>
      </rPr>
      <t>(в редакции решения Совета Мугреево-Никольского сельского поселения  от 14.02.2020г. №7, от 07.05.2020г. №11)</t>
    </r>
  </si>
  <si>
    <t>000 1110000000 0000 000</t>
  </si>
  <si>
    <t>ДОХОДЫ ОТ ИСПОЛЬЗОВАНИЯ ИМУЩЕСТВА, НАХОДЯЩЕГОСЯ В ГОСУДАРСТВЕННОЙ И МУНИЦИПАЛЬНОЙ СОБСТВЕННОСТИ</t>
  </si>
  <si>
    <t>000 1110500000 0000 120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</si>
  <si>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</si>
  <si>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000 1110502000 0000 120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</si>
  <si>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</si>
  <si>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</si>
  <si>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</si>
  <si>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805 1110502510 0000 120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</si>
  <si>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</t>
  </si>
  <si>
    <t>30 9 00 10290</t>
  </si>
  <si>
    <t>540</t>
  </si>
  <si>
    <t>06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</si>
  <si>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</si>
  <si>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</si>
  <si>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r>
      <t xml:space="preserve">  Приложение № 1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</t>
    </r>
    <r>
      <rPr>
        <u val="single"/>
        <sz val="11"/>
        <color indexed="8"/>
        <rFont val="Times New Roman"/>
        <family val="1"/>
      </rPr>
      <t>от __________</t>
    </r>
    <r>
      <rPr>
        <sz val="11"/>
        <color indexed="8"/>
        <rFont val="Times New Roman"/>
        <family val="1"/>
      </rPr>
      <t>г.</t>
    </r>
    <r>
      <rPr>
        <sz val="11"/>
        <color indexed="8"/>
        <rFont val="Times New Roman"/>
        <family val="1"/>
      </rPr>
      <t>№</t>
    </r>
    <r>
      <rPr>
        <u val="single"/>
        <sz val="11"/>
        <color indexed="8"/>
        <rFont val="Times New Roman"/>
        <family val="1"/>
      </rPr>
      <t>____</t>
    </r>
  </si>
  <si>
    <t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__________г.№____</t>
  </si>
  <si>
    <t xml:space="preserve">Доходы бюджета Мугреево-Никольского сельского поселения по кодам
классификации доходов бюджетов на 2021 год и на плановый период 2022 и 2023 годов. 
</t>
  </si>
  <si>
    <t>Безвозмездные поступления в бюджет Мугреево-Никольского сельского поселения в 2021 году и плановом периоде 2022 и 2023 годов</t>
  </si>
  <si>
    <t>2023 год</t>
  </si>
  <si>
    <t xml:space="preserve">  Приложение № 3
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__________г.№____</t>
  </si>
  <si>
    <t xml:space="preserve">  Приложение № 4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__________г.№____</t>
  </si>
  <si>
    <t xml:space="preserve">  Приложение № 5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__________г.№____</t>
  </si>
  <si>
    <t xml:space="preserve">  Приложение № 6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__________г.№____</t>
  </si>
  <si>
    <t xml:space="preserve">Нормативы распределения доходов в бюджет Мугреево-Никольского сельского поселения на 2021 год и на плановый период 2022 и 2023 годов 
</t>
  </si>
  <si>
    <t xml:space="preserve">Перечень главных администраторов доходов бюджета Мугреево-Никольского сельского поселения, закрепляемые за ними виды (подвиды) доходов бюджета Мугреево-Никольского сельского поселения  на 2021 год и на плановый период 2022 и 2023 годов 
</t>
  </si>
  <si>
    <r>
      <t xml:space="preserve">Источники внутреннего финансирования дефицита бюджета Мугреево-Никольского сельского поселения на 2021 год и на плановый период 2022 и 2023 годов                                                                                                                        </t>
    </r>
  </si>
  <si>
    <t xml:space="preserve">Перечень главных администраторов 
источников внутреннего финансирования дефицита бюджета               Мугреево-Никольского сельского поселения
 на 2021 год и на плановый период 2022 и 2023 годов 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</si>
  <si>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2021 год и на плановый период 2022 и 2023 годов</t>
  </si>
  <si>
    <t>Сумма         2022 год</t>
  </si>
  <si>
    <t>Сумма         2021 год</t>
  </si>
  <si>
    <t>08 1 01 20030</t>
  </si>
  <si>
    <t>05 0 00 00000</t>
  </si>
  <si>
    <t>Подпрограмма "Содержание дорог местного значения и инженерных сооружений на них"</t>
  </si>
  <si>
    <t>05 1 00 00000</t>
  </si>
  <si>
    <t>Основное мероприятие "Сохранность и содержание автомобильных дорог общего пользования местного значения, улично-дорожной  сети"</t>
  </si>
  <si>
    <t>05 1 01 00000</t>
  </si>
  <si>
    <t>Мероприятия по развитию сети автомобильных дорог общего пользования поселения (Закупка товаров, работ и услуг для государственных (муниципальных) нужд)</t>
  </si>
  <si>
    <t>05 1 01 10140</t>
  </si>
  <si>
    <t>05 1 01 10150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</si>
  <si>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</si>
  <si>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>30 9 00 10160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</si>
  <si>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</si>
  <si>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30 9 00 10170</t>
  </si>
  <si>
    <t>Ведомственная структура расходов бюджета Мугреево-Никольского сельского поселения на 2020 год и на плановый период 2022 и 2023 годов</t>
  </si>
  <si>
    <t>Сумма         2023 год</t>
  </si>
  <si>
    <t>09</t>
  </si>
  <si>
    <t xml:space="preserve"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2021 год и на плановый период 2022 и 2023 годов                                                                                       </t>
  </si>
  <si>
    <t>0409</t>
  </si>
  <si>
    <t>Дорожное хозяйство (дорожные фонды)</t>
  </si>
  <si>
    <t xml:space="preserve">Программа муниципальных внутренних заимствований
Мугреево-Никольского сельского поселения
на 2021 год и на плановый
 период 2022 и 2023 годов    
</t>
  </si>
  <si>
    <t xml:space="preserve">Программа муниципальных гарантий Мугреево-Никольского сельского поселения в валюте Российской Федерации на 2021 год и плановый период 2022 и 2023 годов </t>
  </si>
  <si>
    <t xml:space="preserve">1.1.Перечень предоставляемых муниципальных гарантий Мугреево-Никольского сельского поселения
в 2021-2023 годах
</t>
  </si>
  <si>
    <t>Мероприятия по по обеспечению дорожной деятельности, капитального ремонта и ремонта автомобильных дорог общего пользования местного значения (Закупка товаров, работ и услуг для государственных (муниципальных) нужд)</t>
  </si>
  <si>
    <t>Мероприятия по обеспечению дорожной деятельности в Южском муниципальном районе (Закупка товаров, работ и услуг для государственных (муниципальных) нужд)</t>
  </si>
  <si>
    <t xml:space="preserve">Муниципальная программа "Содержание  и ремонт  автомобильных дорог
общего пользования Мугреево-Никольского  сельского поселения
Южского муниципального района на 2021-2023годы"
</t>
  </si>
  <si>
    <t xml:space="preserve">  Приложение № 7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__________г.№____</t>
  </si>
  <si>
    <t xml:space="preserve"> Приложение № 8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__________г.№____</t>
  </si>
  <si>
    <t xml:space="preserve">  Приложение № 9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__________г.№____</t>
  </si>
  <si>
    <t xml:space="preserve">  Приложение № 10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__________г.№____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</si>
</sst>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8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10"/>
      <color indexed="8"/>
      <name val="Times New Roman"/>
      <family val="1"/>
    </font>
    <font>
      <b/>
      <sz val="13.5"/>
      <name val="Times New Roman"/>
      <family val="1"/>
    </font>
    <font>
      <b/>
      <i/>
      <sz val="13.5"/>
      <name val="Times New Roman"/>
      <family val="1"/>
    </font>
    <font>
      <b/>
      <i/>
      <sz val="14"/>
      <name val="Times New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3"/>
      <color theme="1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65" fillId="0" borderId="1">
      <alignment horizontal="left" wrapText="1" indent="2"/>
      <protection/>
    </xf>
    <xf numFmtId="49" fontId="65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6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43">
    <xf numFmtId="0" fontId="0" fillId="0" borderId="0" xfId="0" applyAlignment="1">
      <alignment/>
    </xf>
    <xf numFmtId="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justify" vertical="top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justify" vertical="top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0" fontId="27" fillId="0" borderId="21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33" fillId="0" borderId="0" xfId="0" applyFont="1" applyAlignment="1">
      <alignment/>
    </xf>
    <xf numFmtId="2" fontId="27" fillId="0" borderId="21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31" fillId="0" borderId="0" xfId="0" applyFont="1" applyAlignment="1">
      <alignment horizontal="center" vertical="center"/>
    </xf>
    <xf numFmtId="0" fontId="18" fillId="0" borderId="0" xfId="33" applyFont="1" applyFill="1">
      <alignment/>
      <protection/>
    </xf>
    <xf numFmtId="49" fontId="37" fillId="0" borderId="22" xfId="33" applyNumberFormat="1" applyFont="1" applyFill="1" applyBorder="1" applyAlignment="1">
      <alignment horizontal="center" vertical="top"/>
      <protection/>
    </xf>
    <xf numFmtId="2" fontId="38" fillId="0" borderId="22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2" fontId="39" fillId="0" borderId="22" xfId="33" applyNumberFormat="1" applyFont="1" applyFill="1" applyBorder="1" applyAlignment="1">
      <alignment horizontal="justify" vertical="top"/>
      <protection/>
    </xf>
    <xf numFmtId="2" fontId="37" fillId="0" borderId="22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8" fillId="0" borderId="22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8" fillId="0" borderId="22" xfId="33" applyNumberFormat="1" applyFont="1" applyFill="1" applyBorder="1" applyAlignment="1">
      <alignment horizontal="justify" vertical="top"/>
      <protection/>
    </xf>
    <xf numFmtId="4" fontId="42" fillId="0" borderId="22" xfId="33" applyNumberFormat="1" applyFont="1" applyFill="1" applyBorder="1" applyAlignment="1">
      <alignment horizontal="center" vertical="center"/>
      <protection/>
    </xf>
    <xf numFmtId="2" fontId="23" fillId="0" borderId="22" xfId="33" applyNumberFormat="1" applyFont="1" applyFill="1" applyBorder="1" applyAlignment="1">
      <alignment horizontal="justify" vertical="top"/>
      <protection/>
    </xf>
    <xf numFmtId="49" fontId="23" fillId="0" borderId="22" xfId="33" applyNumberFormat="1" applyFont="1" applyFill="1" applyBorder="1" applyAlignment="1">
      <alignment horizontal="center" wrapText="1"/>
      <protection/>
    </xf>
    <xf numFmtId="4" fontId="23" fillId="0" borderId="22" xfId="33" applyNumberFormat="1" applyFont="1" applyFill="1" applyBorder="1" applyAlignment="1">
      <alignment horizontal="center" wrapText="1"/>
      <protection/>
    </xf>
    <xf numFmtId="0" fontId="42" fillId="0" borderId="22" xfId="33" applyFont="1" applyFill="1" applyBorder="1">
      <alignment/>
      <protection/>
    </xf>
    <xf numFmtId="0" fontId="27" fillId="0" borderId="22" xfId="33" applyFont="1" applyBorder="1" applyAlignment="1">
      <alignment wrapText="1"/>
      <protection/>
    </xf>
    <xf numFmtId="49" fontId="27" fillId="0" borderId="22" xfId="33" applyNumberFormat="1" applyFont="1" applyBorder="1" applyAlignment="1">
      <alignment horizontal="center"/>
      <protection/>
    </xf>
    <xf numFmtId="4" fontId="27" fillId="0" borderId="22" xfId="33" applyNumberFormat="1" applyFont="1" applyBorder="1" applyAlignment="1">
      <alignment horizontal="left" indent="1"/>
      <protection/>
    </xf>
    <xf numFmtId="49" fontId="23" fillId="0" borderId="22" xfId="33" applyNumberFormat="1" applyFont="1" applyFill="1" applyBorder="1" applyAlignment="1">
      <alignment horizontal="center"/>
      <protection/>
    </xf>
    <xf numFmtId="4" fontId="23" fillId="0" borderId="22" xfId="33" applyNumberFormat="1" applyFont="1" applyFill="1" applyBorder="1" applyAlignment="1">
      <alignment horizontal="center"/>
      <protection/>
    </xf>
    <xf numFmtId="49" fontId="42" fillId="0" borderId="22" xfId="33" applyNumberFormat="1" applyFont="1" applyFill="1" applyBorder="1" applyAlignment="1">
      <alignment horizontal="justify" vertical="top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0" fontId="38" fillId="0" borderId="22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42" fillId="0" borderId="22" xfId="33" applyNumberFormat="1" applyFont="1" applyFill="1" applyBorder="1" applyAlignment="1">
      <alignment horizontal="center" vertical="center" wrapText="1"/>
      <protection/>
    </xf>
    <xf numFmtId="49" fontId="42" fillId="0" borderId="22" xfId="33" applyNumberFormat="1" applyFont="1" applyFill="1" applyBorder="1" applyAlignment="1">
      <alignment horizontal="center"/>
      <protection/>
    </xf>
    <xf numFmtId="4" fontId="42" fillId="0" borderId="22" xfId="33" applyNumberFormat="1" applyFont="1" applyFill="1" applyBorder="1" applyAlignment="1">
      <alignment horizontal="center"/>
      <protection/>
    </xf>
    <xf numFmtId="49" fontId="27" fillId="0" borderId="22" xfId="33" applyNumberFormat="1" applyFont="1" applyBorder="1" applyAlignment="1">
      <alignment horizontal="center" wrapText="1"/>
      <protection/>
    </xf>
    <xf numFmtId="2" fontId="23" fillId="0" borderId="22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63" fillId="0" borderId="0" xfId="0" applyFont="1" applyAlignment="1">
      <alignment/>
    </xf>
    <xf numFmtId="49" fontId="68" fillId="0" borderId="0" xfId="0" applyNumberFormat="1" applyFont="1" applyAlignment="1">
      <alignment horizontal="right" vertical="center"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49" fontId="70" fillId="0" borderId="12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horizontal="justify" vertical="center" wrapText="1"/>
    </xf>
    <xf numFmtId="4" fontId="38" fillId="0" borderId="12" xfId="0" applyNumberFormat="1" applyFont="1" applyBorder="1" applyAlignment="1">
      <alignment horizontal="center" vertical="center"/>
    </xf>
    <xf numFmtId="49" fontId="71" fillId="0" borderId="12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 wrapText="1"/>
    </xf>
    <xf numFmtId="4" fontId="42" fillId="0" borderId="22" xfId="33" applyNumberFormat="1" applyFont="1" applyFill="1" applyBorder="1" applyAlignment="1">
      <alignment horizontal="center" wrapText="1"/>
      <protection/>
    </xf>
    <xf numFmtId="0" fontId="28" fillId="0" borderId="0" xfId="0" applyFont="1" applyAlignment="1">
      <alignment wrapText="1"/>
    </xf>
    <xf numFmtId="49" fontId="72" fillId="0" borderId="2" xfId="35" applyFont="1" applyAlignment="1" applyProtection="1">
      <alignment horizontal="center" vertical="top" wrapText="1"/>
      <protection/>
    </xf>
    <xf numFmtId="0" fontId="31" fillId="0" borderId="14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49" fontId="73" fillId="0" borderId="12" xfId="35" applyFont="1" applyBorder="1" applyAlignment="1" applyProtection="1">
      <alignment horizontal="center" wrapText="1"/>
      <protection/>
    </xf>
    <xf numFmtId="0" fontId="29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49" fontId="72" fillId="0" borderId="12" xfId="35" applyFont="1" applyBorder="1" applyAlignment="1" applyProtection="1">
      <alignment horizontal="center" vertical="top" wrapText="1"/>
      <protection/>
    </xf>
    <xf numFmtId="1" fontId="29" fillId="0" borderId="12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49" fontId="73" fillId="0" borderId="2" xfId="35" applyFont="1" applyAlignment="1" applyProtection="1">
      <alignment horizontal="center" vertical="top" wrapText="1"/>
      <protection/>
    </xf>
    <xf numFmtId="0" fontId="72" fillId="0" borderId="1" xfId="34" applyNumberFormat="1" applyFont="1" applyAlignment="1" applyProtection="1">
      <alignment vertical="top" wrapText="1"/>
      <protection/>
    </xf>
    <xf numFmtId="0" fontId="73" fillId="0" borderId="12" xfId="34" applyNumberFormat="1" applyFont="1" applyBorder="1" applyAlignment="1" applyProtection="1">
      <alignment horizontal="left" vertical="top" wrapText="1"/>
      <protection/>
    </xf>
    <xf numFmtId="0" fontId="72" fillId="0" borderId="12" xfId="34" applyNumberFormat="1" applyFont="1" applyBorder="1" applyAlignment="1" applyProtection="1">
      <alignment horizontal="left" vertical="top" wrapText="1"/>
      <protection/>
    </xf>
    <xf numFmtId="0" fontId="73" fillId="0" borderId="1" xfId="34" applyNumberFormat="1" applyFont="1" applyAlignment="1" applyProtection="1">
      <alignment horizontal="left" vertical="top" wrapText="1"/>
      <protection/>
    </xf>
    <xf numFmtId="0" fontId="72" fillId="0" borderId="1" xfId="34" applyNumberFormat="1" applyFont="1" applyAlignment="1" applyProtection="1">
      <alignment horizontal="left" vertical="top" wrapText="1"/>
      <protection/>
    </xf>
    <xf numFmtId="4" fontId="29" fillId="0" borderId="12" xfId="0" applyNumberFormat="1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27" fillId="0" borderId="24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72" fillId="0" borderId="26" xfId="35" applyFont="1" applyBorder="1" applyAlignment="1" applyProtection="1">
      <alignment horizontal="center" vertical="top" wrapText="1"/>
      <protection/>
    </xf>
    <xf numFmtId="0" fontId="72" fillId="0" borderId="27" xfId="34" applyNumberFormat="1" applyFont="1" applyBorder="1" applyAlignment="1" applyProtection="1">
      <alignment vertical="top" wrapText="1"/>
      <protection/>
    </xf>
    <xf numFmtId="4" fontId="26" fillId="0" borderId="28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2" fontId="26" fillId="0" borderId="12" xfId="0" applyNumberFormat="1" applyFont="1" applyBorder="1" applyAlignment="1">
      <alignment horizontal="center" vertical="top" wrapText="1"/>
    </xf>
    <xf numFmtId="2" fontId="37" fillId="24" borderId="22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8" fillId="24" borderId="22" xfId="33" applyNumberFormat="1" applyFont="1" applyFill="1" applyBorder="1" applyAlignment="1">
      <alignment horizontal="justify" vertical="top"/>
      <protection/>
    </xf>
    <xf numFmtId="0" fontId="40" fillId="24" borderId="0" xfId="33" applyFont="1" applyFill="1">
      <alignment/>
      <protection/>
    </xf>
    <xf numFmtId="2" fontId="37" fillId="24" borderId="22" xfId="33" applyNumberFormat="1" applyFont="1" applyFill="1" applyBorder="1" applyAlignment="1">
      <alignment horizontal="justify" vertical="top" wrapText="1"/>
      <protection/>
    </xf>
    <xf numFmtId="0" fontId="43" fillId="24" borderId="22" xfId="33" applyFont="1" applyFill="1" applyBorder="1" applyAlignment="1">
      <alignment wrapText="1"/>
      <protection/>
    </xf>
    <xf numFmtId="1" fontId="26" fillId="0" borderId="12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8" fillId="0" borderId="22" xfId="33" applyNumberFormat="1" applyFont="1" applyFill="1" applyBorder="1" applyAlignment="1">
      <alignment horizontal="center" vertical="top"/>
      <protection/>
    </xf>
    <xf numFmtId="49" fontId="38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 wrapText="1"/>
      <protection/>
    </xf>
    <xf numFmtId="49" fontId="39" fillId="24" borderId="22" xfId="33" applyNumberFormat="1" applyFont="1" applyFill="1" applyBorder="1" applyAlignment="1">
      <alignment horizontal="center" vertical="top"/>
      <protection/>
    </xf>
    <xf numFmtId="49" fontId="39" fillId="24" borderId="22" xfId="33" applyNumberFormat="1" applyFont="1" applyFill="1" applyBorder="1" applyAlignment="1">
      <alignment horizontal="center" vertical="top" wrapText="1"/>
      <protection/>
    </xf>
    <xf numFmtId="4" fontId="39" fillId="24" borderId="22" xfId="33" applyNumberFormat="1" applyFont="1" applyFill="1" applyBorder="1" applyAlignment="1">
      <alignment horizontal="center" vertical="top" wrapText="1"/>
      <protection/>
    </xf>
    <xf numFmtId="49" fontId="43" fillId="24" borderId="22" xfId="33" applyNumberFormat="1" applyFont="1" applyFill="1" applyBorder="1" applyAlignment="1">
      <alignment horizontal="center" vertical="top"/>
      <protection/>
    </xf>
    <xf numFmtId="49" fontId="37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horizontal="center" vertical="top" wrapText="1"/>
      <protection/>
    </xf>
    <xf numFmtId="49" fontId="37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vertical="top" wrapText="1"/>
      <protection/>
    </xf>
    <xf numFmtId="4" fontId="37" fillId="24" borderId="22" xfId="33" applyNumberFormat="1" applyFont="1" applyFill="1" applyBorder="1" applyAlignment="1">
      <alignment horizontal="center" vertical="top"/>
      <protection/>
    </xf>
    <xf numFmtId="0" fontId="44" fillId="0" borderId="22" xfId="33" applyFont="1" applyFill="1" applyBorder="1" applyAlignment="1">
      <alignment horizontal="justify" vertical="top"/>
      <protection/>
    </xf>
    <xf numFmtId="4" fontId="74" fillId="0" borderId="29" xfId="0" applyNumberFormat="1" applyFont="1" applyBorder="1" applyAlignment="1">
      <alignment horizontal="center"/>
    </xf>
    <xf numFmtId="0" fontId="44" fillId="24" borderId="22" xfId="33" applyFont="1" applyFill="1" applyBorder="1" applyAlignment="1">
      <alignment horizontal="justify" vertical="top"/>
      <protection/>
    </xf>
    <xf numFmtId="49" fontId="44" fillId="24" borderId="22" xfId="33" applyNumberFormat="1" applyFont="1" applyFill="1" applyBorder="1" applyAlignment="1">
      <alignment horizontal="center" vertical="top"/>
      <protection/>
    </xf>
    <xf numFmtId="49" fontId="44" fillId="24" borderId="22" xfId="33" applyNumberFormat="1" applyFont="1" applyFill="1" applyBorder="1" applyAlignment="1">
      <alignment horizontal="center" vertical="top" wrapText="1"/>
      <protection/>
    </xf>
    <xf numFmtId="4" fontId="44" fillId="24" borderId="22" xfId="33" applyNumberFormat="1" applyFont="1" applyFill="1" applyBorder="1" applyAlignment="1">
      <alignment horizontal="center" vertical="top" wrapText="1"/>
      <protection/>
    </xf>
    <xf numFmtId="4" fontId="43" fillId="24" borderId="22" xfId="33" applyNumberFormat="1" applyFont="1" applyFill="1" applyBorder="1" applyAlignment="1">
      <alignment horizontal="center" vertical="top"/>
      <protection/>
    </xf>
    <xf numFmtId="49" fontId="44" fillId="0" borderId="22" xfId="33" applyNumberFormat="1" applyFont="1" applyFill="1" applyBorder="1" applyAlignment="1">
      <alignment horizontal="center" vertical="top"/>
      <protection/>
    </xf>
    <xf numFmtId="49" fontId="44" fillId="0" borderId="22" xfId="33" applyNumberFormat="1" applyFont="1" applyFill="1" applyBorder="1" applyAlignment="1">
      <alignment horizontal="center" vertical="top" wrapText="1"/>
      <protection/>
    </xf>
    <xf numFmtId="2" fontId="39" fillId="24" borderId="22" xfId="33" applyNumberFormat="1" applyFont="1" applyFill="1" applyBorder="1" applyAlignment="1">
      <alignment horizontal="justify" vertical="top"/>
      <protection/>
    </xf>
    <xf numFmtId="2" fontId="44" fillId="0" borderId="22" xfId="33" applyNumberFormat="1" applyFont="1" applyFill="1" applyBorder="1" applyAlignment="1">
      <alignment horizontal="justify" vertical="top"/>
      <protection/>
    </xf>
    <xf numFmtId="2" fontId="44" fillId="24" borderId="22" xfId="33" applyNumberFormat="1" applyFont="1" applyFill="1" applyBorder="1" applyAlignment="1">
      <alignment horizontal="justify" vertical="top"/>
      <protection/>
    </xf>
    <xf numFmtId="4" fontId="39" fillId="24" borderId="22" xfId="33" applyNumberFormat="1" applyFont="1" applyFill="1" applyBorder="1" applyAlignment="1">
      <alignment horizontal="center" vertical="top"/>
      <protection/>
    </xf>
    <xf numFmtId="49" fontId="44" fillId="24" borderId="22" xfId="33" applyNumberFormat="1" applyFont="1" applyFill="1" applyBorder="1" applyAlignment="1">
      <alignment horizontal="justify" vertical="top"/>
      <protection/>
    </xf>
    <xf numFmtId="1" fontId="74" fillId="25" borderId="12" xfId="0" applyNumberFormat="1" applyFont="1" applyFill="1" applyBorder="1" applyAlignment="1">
      <alignment horizontal="center" vertical="top" wrapText="1"/>
    </xf>
    <xf numFmtId="1" fontId="27" fillId="25" borderId="12" xfId="0" applyNumberFormat="1" applyFont="1" applyFill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 vertical="center" wrapText="1"/>
    </xf>
    <xf numFmtId="0" fontId="75" fillId="0" borderId="12" xfId="34" applyNumberFormat="1" applyFont="1" applyBorder="1" applyAlignment="1" applyProtection="1">
      <alignment horizontal="left" vertical="top" wrapText="1"/>
      <protection/>
    </xf>
    <xf numFmtId="4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76" fillId="0" borderId="12" xfId="34" applyNumberFormat="1" applyFont="1" applyBorder="1" applyAlignment="1" applyProtection="1">
      <alignment horizontal="left" vertical="top" wrapText="1"/>
      <protection/>
    </xf>
    <xf numFmtId="49" fontId="27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/>
    </xf>
    <xf numFmtId="1" fontId="27" fillId="0" borderId="30" xfId="0" applyNumberFormat="1" applyFont="1" applyBorder="1" applyAlignment="1">
      <alignment vertical="top" wrapText="1"/>
    </xf>
    <xf numFmtId="0" fontId="74" fillId="25" borderId="31" xfId="0" applyFont="1" applyFill="1" applyBorder="1" applyAlignment="1">
      <alignment horizontal="left" vertical="top" wrapText="1"/>
    </xf>
    <xf numFmtId="0" fontId="74" fillId="25" borderId="30" xfId="0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49" fontId="23" fillId="0" borderId="22" xfId="33" applyNumberFormat="1" applyFont="1" applyFill="1" applyBorder="1" applyAlignment="1">
      <alignment horizontal="center" vertical="top"/>
      <protection/>
    </xf>
    <xf numFmtId="49" fontId="42" fillId="0" borderId="22" xfId="33" applyNumberFormat="1" applyFont="1" applyFill="1" applyBorder="1" applyAlignment="1">
      <alignment horizontal="center" vertical="top"/>
      <protection/>
    </xf>
    <xf numFmtId="4" fontId="42" fillId="0" borderId="22" xfId="33" applyNumberFormat="1" applyFont="1" applyFill="1" applyBorder="1" applyAlignment="1">
      <alignment horizontal="center" vertical="top"/>
      <protection/>
    </xf>
    <xf numFmtId="0" fontId="27" fillId="0" borderId="22" xfId="33" applyFont="1" applyBorder="1" applyAlignment="1">
      <alignment vertical="top" wrapText="1"/>
      <protection/>
    </xf>
    <xf numFmtId="49" fontId="27" fillId="0" borderId="22" xfId="33" applyNumberFormat="1" applyFont="1" applyBorder="1" applyAlignment="1">
      <alignment horizontal="center" vertical="top" wrapText="1"/>
      <protection/>
    </xf>
    <xf numFmtId="49" fontId="27" fillId="0" borderId="22" xfId="33" applyNumberFormat="1" applyFont="1" applyBorder="1" applyAlignment="1">
      <alignment horizontal="center" vertical="top"/>
      <protection/>
    </xf>
    <xf numFmtId="4" fontId="27" fillId="0" borderId="22" xfId="33" applyNumberFormat="1" applyFont="1" applyBorder="1" applyAlignment="1">
      <alignment horizontal="center" vertical="top"/>
      <protection/>
    </xf>
    <xf numFmtId="49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/>
      <protection/>
    </xf>
    <xf numFmtId="2" fontId="42" fillId="0" borderId="12" xfId="0" applyNumberFormat="1" applyFont="1" applyBorder="1" applyAlignment="1">
      <alignment horizontal="justify" vertical="top" wrapText="1"/>
    </xf>
    <xf numFmtId="4" fontId="42" fillId="26" borderId="12" xfId="0" applyNumberFormat="1" applyFont="1" applyFill="1" applyBorder="1" applyAlignment="1">
      <alignment horizontal="center" vertical="center" shrinkToFit="1"/>
    </xf>
    <xf numFmtId="2" fontId="23" fillId="0" borderId="12" xfId="0" applyNumberFormat="1" applyFont="1" applyBorder="1" applyAlignment="1">
      <alignment horizontal="justify" vertical="top" wrapText="1"/>
    </xf>
    <xf numFmtId="4" fontId="23" fillId="26" borderId="12" xfId="0" applyNumberFormat="1" applyFont="1" applyFill="1" applyBorder="1" applyAlignment="1">
      <alignment horizontal="center" vertical="center" shrinkToFit="1"/>
    </xf>
    <xf numFmtId="4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2" xfId="0" applyNumberFormat="1" applyFont="1" applyBorder="1" applyAlignment="1">
      <alignment horizontal="center" vertical="top" wrapText="1"/>
    </xf>
    <xf numFmtId="0" fontId="77" fillId="0" borderId="12" xfId="0" applyFont="1" applyBorder="1" applyAlignment="1">
      <alignment horizontal="center" vertical="top" wrapText="1"/>
    </xf>
    <xf numFmtId="0" fontId="77" fillId="0" borderId="12" xfId="0" applyFont="1" applyBorder="1" applyAlignment="1">
      <alignment vertical="top" wrapText="1"/>
    </xf>
    <xf numFmtId="4" fontId="77" fillId="0" borderId="12" xfId="0" applyNumberFormat="1" applyFont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top" wrapText="1"/>
    </xf>
    <xf numFmtId="0" fontId="78" fillId="0" borderId="12" xfId="0" applyFont="1" applyBorder="1" applyAlignment="1">
      <alignment vertical="top" wrapText="1"/>
    </xf>
    <xf numFmtId="4" fontId="78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4" fontId="44" fillId="24" borderId="22" xfId="33" applyNumberFormat="1" applyFont="1" applyFill="1" applyBorder="1" applyAlignment="1">
      <alignment horizontal="center" vertical="top"/>
      <protection/>
    </xf>
    <xf numFmtId="4" fontId="37" fillId="24" borderId="12" xfId="33" applyNumberFormat="1" applyFont="1" applyFill="1" applyBorder="1" applyAlignment="1">
      <alignment horizontal="center" vertical="top" wrapText="1"/>
      <protection/>
    </xf>
    <xf numFmtId="4" fontId="38" fillId="24" borderId="12" xfId="33" applyNumberFormat="1" applyFont="1" applyFill="1" applyBorder="1" applyAlignment="1">
      <alignment horizontal="center" vertical="top" wrapText="1"/>
      <protection/>
    </xf>
    <xf numFmtId="2" fontId="23" fillId="24" borderId="22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7" fillId="0" borderId="12" xfId="0" applyNumberFormat="1" applyFont="1" applyBorder="1" applyAlignment="1">
      <alignment horizontal="justify" vertical="top" wrapText="1"/>
    </xf>
    <xf numFmtId="4" fontId="38" fillId="0" borderId="22" xfId="33" applyNumberFormat="1" applyFont="1" applyFill="1" applyBorder="1" applyAlignment="1">
      <alignment horizontal="center" vertical="top"/>
      <protection/>
    </xf>
    <xf numFmtId="2" fontId="42" fillId="24" borderId="22" xfId="33" applyNumberFormat="1" applyFont="1" applyFill="1" applyBorder="1" applyAlignment="1">
      <alignment horizontal="center" vertical="center" wrapText="1"/>
      <protection/>
    </xf>
    <xf numFmtId="49" fontId="26" fillId="0" borderId="15" xfId="0" applyNumberFormat="1" applyFont="1" applyBorder="1" applyAlignment="1">
      <alignment vertical="top" wrapText="1"/>
    </xf>
    <xf numFmtId="0" fontId="74" fillId="25" borderId="31" xfId="0" applyFont="1" applyFill="1" applyBorder="1" applyAlignment="1">
      <alignment horizontal="left" vertical="top" wrapText="1"/>
    </xf>
    <xf numFmtId="0" fontId="74" fillId="25" borderId="30" xfId="0" applyFont="1" applyFill="1" applyBorder="1" applyAlignment="1">
      <alignment horizontal="left" vertical="top" wrapText="1"/>
    </xf>
    <xf numFmtId="2" fontId="37" fillId="0" borderId="32" xfId="33" applyNumberFormat="1" applyFont="1" applyFill="1" applyBorder="1" applyAlignment="1">
      <alignment horizontal="justify" vertical="top"/>
      <protection/>
    </xf>
    <xf numFmtId="49" fontId="37" fillId="0" borderId="32" xfId="33" applyNumberFormat="1" applyFont="1" applyFill="1" applyBorder="1" applyAlignment="1">
      <alignment horizontal="center" vertical="top" wrapText="1"/>
      <protection/>
    </xf>
    <xf numFmtId="4" fontId="37" fillId="24" borderId="32" xfId="33" applyNumberFormat="1" applyFont="1" applyFill="1" applyBorder="1" applyAlignment="1">
      <alignment horizontal="center" vertical="top" wrapText="1"/>
      <protection/>
    </xf>
    <xf numFmtId="2" fontId="37" fillId="0" borderId="12" xfId="33" applyNumberFormat="1" applyFont="1" applyFill="1" applyBorder="1" applyAlignment="1">
      <alignment horizontal="justify" vertical="top"/>
      <protection/>
    </xf>
    <xf numFmtId="0" fontId="68" fillId="0" borderId="12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horizontal="center" vertical="top"/>
    </xf>
    <xf numFmtId="0" fontId="27" fillId="0" borderId="32" xfId="33" applyFont="1" applyBorder="1" applyAlignment="1">
      <alignment vertical="top" wrapText="1"/>
      <protection/>
    </xf>
    <xf numFmtId="49" fontId="23" fillId="0" borderId="32" xfId="33" applyNumberFormat="1" applyFont="1" applyFill="1" applyBorder="1" applyAlignment="1">
      <alignment horizontal="center" vertical="top"/>
      <protection/>
    </xf>
    <xf numFmtId="4" fontId="23" fillId="0" borderId="32" xfId="33" applyNumberFormat="1" applyFont="1" applyFill="1" applyBorder="1" applyAlignment="1">
      <alignment horizontal="center" vertical="top"/>
      <protection/>
    </xf>
    <xf numFmtId="49" fontId="23" fillId="0" borderId="28" xfId="0" applyNumberFormat="1" applyFont="1" applyBorder="1" applyAlignment="1">
      <alignment horizontal="center" vertical="top" wrapText="1"/>
    </xf>
    <xf numFmtId="2" fontId="23" fillId="0" borderId="12" xfId="33" applyNumberFormat="1" applyFont="1" applyFill="1" applyBorder="1" applyAlignment="1">
      <alignment horizontal="justify" vertical="top"/>
      <protection/>
    </xf>
    <xf numFmtId="0" fontId="27" fillId="0" borderId="12" xfId="33" applyFont="1" applyBorder="1" applyAlignment="1">
      <alignment vertical="top" wrapText="1"/>
      <protection/>
    </xf>
    <xf numFmtId="49" fontId="23" fillId="0" borderId="12" xfId="33" applyNumberFormat="1" applyFont="1" applyFill="1" applyBorder="1" applyAlignment="1">
      <alignment horizontal="center" vertical="top"/>
      <protection/>
    </xf>
    <xf numFmtId="0" fontId="78" fillId="0" borderId="12" xfId="0" applyFont="1" applyFill="1" applyBorder="1" applyAlignment="1">
      <alignment horizontal="justify" vertical="top" wrapText="1"/>
    </xf>
    <xf numFmtId="0" fontId="23" fillId="0" borderId="12" xfId="0" applyFont="1" applyFill="1" applyBorder="1" applyAlignment="1">
      <alignment horizontal="center" vertical="top"/>
    </xf>
    <xf numFmtId="4" fontId="23" fillId="24" borderId="12" xfId="33" applyNumberFormat="1" applyFont="1" applyFill="1" applyBorder="1" applyAlignment="1">
      <alignment horizontal="center" vertical="top" wrapText="1"/>
      <protection/>
    </xf>
    <xf numFmtId="2" fontId="23" fillId="0" borderId="33" xfId="33" applyNumberFormat="1" applyFont="1" applyFill="1" applyBorder="1" applyAlignment="1">
      <alignment horizontal="justify" vertical="top"/>
      <protection/>
    </xf>
    <xf numFmtId="49" fontId="23" fillId="0" borderId="34" xfId="33" applyNumberFormat="1" applyFont="1" applyFill="1" applyBorder="1" applyAlignment="1">
      <alignment horizontal="center" vertical="top" wrapText="1"/>
      <protection/>
    </xf>
    <xf numFmtId="0" fontId="32" fillId="0" borderId="0" xfId="0" applyFont="1" applyAlignment="1">
      <alignment vertical="top" wrapText="1"/>
    </xf>
    <xf numFmtId="4" fontId="38" fillId="24" borderId="35" xfId="33" applyNumberFormat="1" applyFont="1" applyFill="1" applyBorder="1" applyAlignment="1">
      <alignment horizontal="center" vertical="top" wrapText="1"/>
      <protection/>
    </xf>
    <xf numFmtId="4" fontId="44" fillId="24" borderId="35" xfId="33" applyNumberFormat="1" applyFont="1" applyFill="1" applyBorder="1" applyAlignment="1">
      <alignment horizontal="center" vertical="top" wrapText="1"/>
      <protection/>
    </xf>
    <xf numFmtId="4" fontId="37" fillId="24" borderId="35" xfId="33" applyNumberFormat="1" applyFont="1" applyFill="1" applyBorder="1" applyAlignment="1">
      <alignment horizontal="center" vertical="top" wrapText="1"/>
      <protection/>
    </xf>
    <xf numFmtId="4" fontId="43" fillId="24" borderId="35" xfId="33" applyNumberFormat="1" applyFont="1" applyFill="1" applyBorder="1" applyAlignment="1">
      <alignment horizontal="center" vertical="top"/>
      <protection/>
    </xf>
    <xf numFmtId="4" fontId="44" fillId="24" borderId="35" xfId="33" applyNumberFormat="1" applyFont="1" applyFill="1" applyBorder="1" applyAlignment="1">
      <alignment horizontal="center" vertical="top"/>
      <protection/>
    </xf>
    <xf numFmtId="4" fontId="39" fillId="24" borderId="35" xfId="33" applyNumberFormat="1" applyFont="1" applyFill="1" applyBorder="1" applyAlignment="1">
      <alignment horizontal="center" vertical="top" wrapText="1"/>
      <protection/>
    </xf>
    <xf numFmtId="4" fontId="37" fillId="24" borderId="35" xfId="33" applyNumberFormat="1" applyFont="1" applyFill="1" applyBorder="1" applyAlignment="1">
      <alignment horizontal="center" vertical="top"/>
      <protection/>
    </xf>
    <xf numFmtId="4" fontId="38" fillId="24" borderId="35" xfId="33" applyNumberFormat="1" applyFont="1" applyFill="1" applyBorder="1" applyAlignment="1">
      <alignment horizontal="center" vertical="top"/>
      <protection/>
    </xf>
    <xf numFmtId="4" fontId="39" fillId="24" borderId="35" xfId="33" applyNumberFormat="1" applyFont="1" applyFill="1" applyBorder="1" applyAlignment="1">
      <alignment horizontal="center" vertical="top"/>
      <protection/>
    </xf>
    <xf numFmtId="4" fontId="37" fillId="24" borderId="33" xfId="33" applyNumberFormat="1" applyFont="1" applyFill="1" applyBorder="1" applyAlignment="1">
      <alignment horizontal="center" vertical="top" wrapText="1"/>
      <protection/>
    </xf>
    <xf numFmtId="4" fontId="37" fillId="24" borderId="31" xfId="33" applyNumberFormat="1" applyFont="1" applyFill="1" applyBorder="1" applyAlignment="1">
      <alignment horizontal="center" vertical="top" wrapText="1"/>
      <protection/>
    </xf>
    <xf numFmtId="4" fontId="37" fillId="24" borderId="35" xfId="33" applyNumberFormat="1" applyFont="1" applyFill="1" applyBorder="1" applyAlignment="1">
      <alignment vertical="top" wrapText="1"/>
      <protection/>
    </xf>
    <xf numFmtId="4" fontId="38" fillId="0" borderId="35" xfId="33" applyNumberFormat="1" applyFont="1" applyFill="1" applyBorder="1" applyAlignment="1">
      <alignment horizontal="center" vertical="top"/>
      <protection/>
    </xf>
    <xf numFmtId="0" fontId="18" fillId="0" borderId="12" xfId="33" applyFont="1" applyFill="1" applyBorder="1">
      <alignment/>
      <protection/>
    </xf>
    <xf numFmtId="49" fontId="37" fillId="0" borderId="36" xfId="33" applyNumberFormat="1" applyFont="1" applyFill="1" applyBorder="1" applyAlignment="1">
      <alignment horizontal="center" vertical="center" wrapText="1"/>
      <protection/>
    </xf>
    <xf numFmtId="4" fontId="42" fillId="0" borderId="35" xfId="33" applyNumberFormat="1" applyFont="1" applyFill="1" applyBorder="1" applyAlignment="1">
      <alignment horizontal="center" vertical="top"/>
      <protection/>
    </xf>
    <xf numFmtId="4" fontId="27" fillId="0" borderId="35" xfId="33" applyNumberFormat="1" applyFont="1" applyBorder="1" applyAlignment="1">
      <alignment horizontal="center" vertical="top"/>
      <protection/>
    </xf>
    <xf numFmtId="4" fontId="23" fillId="0" borderId="35" xfId="33" applyNumberFormat="1" applyFont="1" applyFill="1" applyBorder="1" applyAlignment="1">
      <alignment horizontal="center" vertical="top" wrapText="1"/>
      <protection/>
    </xf>
    <xf numFmtId="4" fontId="23" fillId="0" borderId="35" xfId="33" applyNumberFormat="1" applyFont="1" applyFill="1" applyBorder="1" applyAlignment="1">
      <alignment horizontal="center" vertical="top"/>
      <protection/>
    </xf>
    <xf numFmtId="4" fontId="23" fillId="0" borderId="33" xfId="33" applyNumberFormat="1" applyFont="1" applyFill="1" applyBorder="1" applyAlignment="1">
      <alignment horizontal="center" vertical="top"/>
      <protection/>
    </xf>
    <xf numFmtId="4" fontId="23" fillId="24" borderId="31" xfId="33" applyNumberFormat="1" applyFont="1" applyFill="1" applyBorder="1" applyAlignment="1">
      <alignment horizontal="center" vertical="top" wrapText="1"/>
      <protection/>
    </xf>
    <xf numFmtId="4" fontId="42" fillId="0" borderId="35" xfId="33" applyNumberFormat="1" applyFont="1" applyFill="1" applyBorder="1" applyAlignment="1">
      <alignment horizontal="center" vertical="center"/>
      <protection/>
    </xf>
    <xf numFmtId="0" fontId="31" fillId="0" borderId="12" xfId="0" applyFont="1" applyBorder="1" applyAlignment="1">
      <alignment horizontal="center" vertical="top" wrapText="1"/>
    </xf>
    <xf numFmtId="0" fontId="75" fillId="0" borderId="12" xfId="34" applyNumberFormat="1" applyFont="1" applyBorder="1" applyAlignment="1" applyProtection="1">
      <alignment vertical="top" wrapText="1"/>
      <protection/>
    </xf>
    <xf numFmtId="0" fontId="76" fillId="0" borderId="12" xfId="34" applyNumberFormat="1" applyFont="1" applyBorder="1" applyAlignment="1" applyProtection="1">
      <alignment vertical="top" wrapText="1"/>
      <protection/>
    </xf>
    <xf numFmtId="0" fontId="30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31" fillId="0" borderId="38" xfId="0" applyFont="1" applyBorder="1" applyAlignment="1">
      <alignment horizontal="center" vertical="top" wrapText="1"/>
    </xf>
    <xf numFmtId="49" fontId="79" fillId="0" borderId="38" xfId="35" applyFont="1" applyBorder="1" applyAlignment="1" applyProtection="1">
      <alignment horizontal="center" wrapText="1"/>
      <protection/>
    </xf>
    <xf numFmtId="4" fontId="30" fillId="0" borderId="37" xfId="0" applyNumberFormat="1" applyFont="1" applyBorder="1" applyAlignment="1">
      <alignment horizontal="center" vertical="top" wrapText="1"/>
    </xf>
    <xf numFmtId="4" fontId="27" fillId="0" borderId="37" xfId="0" applyNumberFormat="1" applyFont="1" applyBorder="1" applyAlignment="1">
      <alignment horizontal="center" vertical="top" wrapText="1"/>
    </xf>
    <xf numFmtId="49" fontId="74" fillId="0" borderId="38" xfId="35" applyFont="1" applyBorder="1" applyAlignment="1" applyProtection="1">
      <alignment horizontal="center" vertical="top" wrapText="1"/>
      <protection/>
    </xf>
    <xf numFmtId="1" fontId="30" fillId="0" borderId="38" xfId="0" applyNumberFormat="1" applyFont="1" applyBorder="1" applyAlignment="1">
      <alignment horizontal="center" vertical="top" wrapText="1"/>
    </xf>
    <xf numFmtId="49" fontId="27" fillId="0" borderId="38" xfId="0" applyNumberFormat="1" applyFont="1" applyBorder="1" applyAlignment="1">
      <alignment horizontal="center" vertical="top" wrapText="1"/>
    </xf>
    <xf numFmtId="49" fontId="79" fillId="0" borderId="38" xfId="35" applyFont="1" applyBorder="1" applyAlignment="1" applyProtection="1">
      <alignment horizontal="center" vertical="top" wrapText="1"/>
      <protection/>
    </xf>
    <xf numFmtId="49" fontId="42" fillId="0" borderId="38" xfId="0" applyNumberFormat="1" applyFont="1" applyBorder="1" applyAlignment="1">
      <alignment horizontal="center" vertical="top" wrapText="1"/>
    </xf>
    <xf numFmtId="4" fontId="42" fillId="26" borderId="37" xfId="0" applyNumberFormat="1" applyFont="1" applyFill="1" applyBorder="1" applyAlignment="1">
      <alignment horizontal="center" vertical="center" shrinkToFit="1"/>
    </xf>
    <xf numFmtId="49" fontId="23" fillId="0" borderId="38" xfId="0" applyNumberFormat="1" applyFont="1" applyBorder="1" applyAlignment="1">
      <alignment horizontal="center" vertical="top" wrapText="1"/>
    </xf>
    <xf numFmtId="4" fontId="23" fillId="26" borderId="37" xfId="0" applyNumberFormat="1" applyFont="1" applyFill="1" applyBorder="1" applyAlignment="1">
      <alignment horizontal="center" vertical="center" shrinkToFit="1"/>
    </xf>
    <xf numFmtId="4" fontId="23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39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4" fontId="30" fillId="0" borderId="40" xfId="0" applyNumberFormat="1" applyFont="1" applyBorder="1" applyAlignment="1">
      <alignment horizontal="center" vertical="top" wrapText="1"/>
    </xf>
    <xf numFmtId="4" fontId="30" fillId="0" borderId="41" xfId="0" applyNumberFormat="1" applyFont="1" applyBorder="1" applyAlignment="1">
      <alignment horizontal="center" vertical="top" wrapText="1"/>
    </xf>
    <xf numFmtId="4" fontId="38" fillId="24" borderId="42" xfId="33" applyNumberFormat="1" applyFont="1" applyFill="1" applyBorder="1" applyAlignment="1">
      <alignment horizontal="center" vertical="top" wrapText="1"/>
      <protection/>
    </xf>
    <xf numFmtId="4" fontId="38" fillId="24" borderId="29" xfId="33" applyNumberFormat="1" applyFont="1" applyFill="1" applyBorder="1" applyAlignment="1">
      <alignment horizontal="center" vertical="top" wrapText="1"/>
      <protection/>
    </xf>
    <xf numFmtId="4" fontId="44" fillId="24" borderId="29" xfId="33" applyNumberFormat="1" applyFont="1" applyFill="1" applyBorder="1" applyAlignment="1">
      <alignment horizontal="center" vertical="top" wrapText="1"/>
      <protection/>
    </xf>
    <xf numFmtId="4" fontId="37" fillId="24" borderId="29" xfId="33" applyNumberFormat="1" applyFont="1" applyFill="1" applyBorder="1" applyAlignment="1">
      <alignment horizontal="center" vertical="top" wrapText="1"/>
      <protection/>
    </xf>
    <xf numFmtId="4" fontId="43" fillId="24" borderId="29" xfId="33" applyNumberFormat="1" applyFont="1" applyFill="1" applyBorder="1" applyAlignment="1">
      <alignment horizontal="center" vertical="top"/>
      <protection/>
    </xf>
    <xf numFmtId="4" fontId="44" fillId="24" borderId="29" xfId="33" applyNumberFormat="1" applyFont="1" applyFill="1" applyBorder="1" applyAlignment="1">
      <alignment horizontal="center" vertical="top"/>
      <protection/>
    </xf>
    <xf numFmtId="4" fontId="39" fillId="24" borderId="29" xfId="33" applyNumberFormat="1" applyFont="1" applyFill="1" applyBorder="1" applyAlignment="1">
      <alignment horizontal="center" vertical="top" wrapText="1"/>
      <protection/>
    </xf>
    <xf numFmtId="4" fontId="37" fillId="24" borderId="29" xfId="33" applyNumberFormat="1" applyFont="1" applyFill="1" applyBorder="1" applyAlignment="1">
      <alignment horizontal="center" vertical="top"/>
      <protection/>
    </xf>
    <xf numFmtId="4" fontId="38" fillId="24" borderId="29" xfId="33" applyNumberFormat="1" applyFont="1" applyFill="1" applyBorder="1" applyAlignment="1">
      <alignment horizontal="center" vertical="top"/>
      <protection/>
    </xf>
    <xf numFmtId="4" fontId="39" fillId="24" borderId="29" xfId="33" applyNumberFormat="1" applyFont="1" applyFill="1" applyBorder="1" applyAlignment="1">
      <alignment horizontal="center" vertical="top"/>
      <protection/>
    </xf>
    <xf numFmtId="4" fontId="37" fillId="24" borderId="43" xfId="33" applyNumberFormat="1" applyFont="1" applyFill="1" applyBorder="1" applyAlignment="1">
      <alignment horizontal="center" vertical="top" wrapText="1"/>
      <protection/>
    </xf>
    <xf numFmtId="2" fontId="56" fillId="0" borderId="12" xfId="0" applyNumberFormat="1" applyFont="1" applyFill="1" applyBorder="1" applyAlignment="1">
      <alignment horizontal="justify" vertical="top"/>
    </xf>
    <xf numFmtId="2" fontId="58" fillId="0" borderId="12" xfId="0" applyNumberFormat="1" applyFont="1" applyFill="1" applyBorder="1" applyAlignment="1">
      <alignment horizontal="justify" vertical="top"/>
    </xf>
    <xf numFmtId="2" fontId="59" fillId="0" borderId="12" xfId="0" applyNumberFormat="1" applyFont="1" applyFill="1" applyBorder="1" applyAlignment="1">
      <alignment horizontal="justify" vertical="top"/>
    </xf>
    <xf numFmtId="49" fontId="19" fillId="0" borderId="12" xfId="0" applyNumberFormat="1" applyFont="1" applyFill="1" applyBorder="1" applyAlignment="1">
      <alignment horizontal="center" vertical="top" wrapText="1"/>
    </xf>
    <xf numFmtId="49" fontId="57" fillId="0" borderId="12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2" fontId="37" fillId="0" borderId="44" xfId="33" applyNumberFormat="1" applyFont="1" applyFill="1" applyBorder="1" applyAlignment="1">
      <alignment horizontal="justify" vertical="top"/>
      <protection/>
    </xf>
    <xf numFmtId="49" fontId="37" fillId="0" borderId="44" xfId="33" applyNumberFormat="1" applyFont="1" applyFill="1" applyBorder="1" applyAlignment="1">
      <alignment horizontal="center" vertical="top" wrapText="1"/>
      <protection/>
    </xf>
    <xf numFmtId="4" fontId="37" fillId="24" borderId="36" xfId="33" applyNumberFormat="1" applyFont="1" applyFill="1" applyBorder="1" applyAlignment="1">
      <alignment vertical="top" wrapText="1"/>
      <protection/>
    </xf>
    <xf numFmtId="4" fontId="37" fillId="24" borderId="45" xfId="33" applyNumberFormat="1" applyFont="1" applyFill="1" applyBorder="1" applyAlignment="1">
      <alignment vertical="top" wrapText="1"/>
      <protection/>
    </xf>
    <xf numFmtId="4" fontId="39" fillId="24" borderId="12" xfId="33" applyNumberFormat="1" applyFont="1" applyFill="1" applyBorder="1" applyAlignment="1">
      <alignment horizontal="center" vertical="top" wrapText="1"/>
      <protection/>
    </xf>
    <xf numFmtId="4" fontId="44" fillId="24" borderId="45" xfId="33" applyNumberFormat="1" applyFont="1" applyFill="1" applyBorder="1" applyAlignment="1">
      <alignment horizontal="center" vertical="top" wrapText="1"/>
      <protection/>
    </xf>
    <xf numFmtId="4" fontId="37" fillId="24" borderId="43" xfId="33" applyNumberFormat="1" applyFont="1" applyFill="1" applyBorder="1" applyAlignment="1">
      <alignment vertical="top" wrapText="1"/>
      <protection/>
    </xf>
    <xf numFmtId="4" fontId="38" fillId="0" borderId="12" xfId="33" applyNumberFormat="1" applyFont="1" applyFill="1" applyBorder="1" applyAlignment="1">
      <alignment horizontal="center" vertical="top"/>
      <protection/>
    </xf>
    <xf numFmtId="4" fontId="23" fillId="0" borderId="12" xfId="33" applyNumberFormat="1" applyFont="1" applyFill="1" applyBorder="1" applyAlignment="1">
      <alignment horizontal="center" vertical="top"/>
      <protection/>
    </xf>
    <xf numFmtId="4" fontId="33" fillId="0" borderId="12" xfId="33" applyNumberFormat="1" applyFont="1" applyBorder="1" applyAlignment="1">
      <alignment horizontal="center" vertical="top"/>
      <protection/>
    </xf>
    <xf numFmtId="4" fontId="42" fillId="0" borderId="12" xfId="33" applyNumberFormat="1" applyFont="1" applyFill="1" applyBorder="1" applyAlignment="1">
      <alignment horizontal="center" vertical="top"/>
      <protection/>
    </xf>
    <xf numFmtId="4" fontId="30" fillId="0" borderId="12" xfId="0" applyNumberFormat="1" applyFont="1" applyBorder="1" applyAlignment="1">
      <alignment horizontal="center" vertical="center"/>
    </xf>
    <xf numFmtId="4" fontId="27" fillId="0" borderId="12" xfId="33" applyNumberFormat="1" applyFont="1" applyBorder="1" applyAlignment="1">
      <alignment horizontal="center" vertical="top"/>
      <protection/>
    </xf>
    <xf numFmtId="4" fontId="27" fillId="0" borderId="12" xfId="0" applyNumberFormat="1" applyFont="1" applyBorder="1" applyAlignment="1">
      <alignment horizontal="center" vertical="top"/>
    </xf>
    <xf numFmtId="2" fontId="23" fillId="0" borderId="12" xfId="0" applyNumberFormat="1" applyFont="1" applyFill="1" applyBorder="1" applyAlignment="1">
      <alignment horizontal="justify" vertical="top"/>
    </xf>
    <xf numFmtId="49" fontId="23" fillId="0" borderId="12" xfId="0" applyNumberFormat="1" applyFont="1" applyFill="1" applyBorder="1" applyAlignment="1">
      <alignment horizontal="center" vertical="top" wrapText="1"/>
    </xf>
    <xf numFmtId="4" fontId="23" fillId="0" borderId="12" xfId="33" applyNumberFormat="1" applyFont="1" applyFill="1" applyBorder="1" applyAlignment="1">
      <alignment horizontal="center" vertical="top" wrapText="1"/>
      <protection/>
    </xf>
    <xf numFmtId="0" fontId="80" fillId="0" borderId="12" xfId="0" applyFont="1" applyFill="1" applyBorder="1" applyAlignment="1">
      <alignment horizontal="justify" vertical="top" wrapText="1"/>
    </xf>
    <xf numFmtId="2" fontId="55" fillId="0" borderId="12" xfId="0" applyNumberFormat="1" applyFont="1" applyFill="1" applyBorder="1" applyAlignment="1">
      <alignment horizontal="justify" vertical="top" wrapText="1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1" fontId="27" fillId="0" borderId="38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" fontId="27" fillId="0" borderId="37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 vertical="top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30" fillId="0" borderId="46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47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48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top" wrapText="1"/>
    </xf>
    <xf numFmtId="49" fontId="27" fillId="0" borderId="38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left" vertical="top" wrapText="1"/>
    </xf>
    <xf numFmtId="1" fontId="30" fillId="0" borderId="38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horizontal="center" vertical="top" wrapText="1"/>
    </xf>
    <xf numFmtId="4" fontId="30" fillId="0" borderId="37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" fontId="26" fillId="0" borderId="12" xfId="0" applyNumberFormat="1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49" xfId="0" applyFont="1" applyBorder="1" applyAlignment="1">
      <alignment horizontal="center" vertical="top" wrapText="1"/>
    </xf>
    <xf numFmtId="0" fontId="30" fillId="0" borderId="50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center" vertical="top" wrapText="1"/>
    </xf>
    <xf numFmtId="0" fontId="30" fillId="0" borderId="52" xfId="0" applyFont="1" applyBorder="1" applyAlignment="1">
      <alignment horizontal="center" vertical="top" wrapText="1"/>
    </xf>
    <xf numFmtId="0" fontId="30" fillId="0" borderId="53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74" fillId="25" borderId="31" xfId="0" applyFont="1" applyFill="1" applyBorder="1" applyAlignment="1">
      <alignment horizontal="left" vertical="top" wrapText="1"/>
    </xf>
    <xf numFmtId="0" fontId="74" fillId="25" borderId="30" xfId="0" applyFont="1" applyFill="1" applyBorder="1" applyAlignment="1">
      <alignment horizontal="left" vertical="top" wrapText="1"/>
    </xf>
    <xf numFmtId="0" fontId="27" fillId="0" borderId="54" xfId="0" applyFont="1" applyBorder="1" applyAlignment="1">
      <alignment horizontal="center" vertical="top" wrapText="1"/>
    </xf>
    <xf numFmtId="0" fontId="27" fillId="25" borderId="31" xfId="0" applyFont="1" applyFill="1" applyBorder="1" applyAlignment="1">
      <alignment horizontal="left" vertical="top" wrapText="1"/>
    </xf>
    <xf numFmtId="0" fontId="27" fillId="25" borderId="30" xfId="0" applyFont="1" applyFill="1" applyBorder="1" applyAlignment="1">
      <alignment horizontal="left" vertical="top" wrapText="1"/>
    </xf>
    <xf numFmtId="1" fontId="27" fillId="0" borderId="31" xfId="0" applyNumberFormat="1" applyFont="1" applyBorder="1" applyAlignment="1">
      <alignment horizontal="center" vertical="top" wrapText="1"/>
    </xf>
    <xf numFmtId="1" fontId="27" fillId="0" borderId="54" xfId="0" applyNumberFormat="1" applyFont="1" applyBorder="1" applyAlignment="1">
      <alignment horizontal="center" vertical="top" wrapText="1"/>
    </xf>
    <xf numFmtId="1" fontId="27" fillId="0" borderId="30" xfId="0" applyNumberFormat="1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54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 wrapText="1"/>
    </xf>
    <xf numFmtId="0" fontId="27" fillId="0" borderId="31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3" fillId="0" borderId="12" xfId="0" applyFont="1" applyFill="1" applyBorder="1" applyAlignment="1">
      <alignment horizontal="justify" vertical="top" wrapText="1"/>
    </xf>
    <xf numFmtId="0" fontId="30" fillId="0" borderId="0" xfId="0" applyFont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49" fontId="37" fillId="0" borderId="12" xfId="33" applyNumberFormat="1" applyFont="1" applyFill="1" applyBorder="1" applyAlignment="1">
      <alignment horizontal="center" vertical="center" wrapText="1"/>
      <protection/>
    </xf>
    <xf numFmtId="49" fontId="37" fillId="0" borderId="28" xfId="33" applyNumberFormat="1" applyFont="1" applyFill="1" applyBorder="1" applyAlignment="1">
      <alignment horizontal="center" vertical="center" wrapText="1"/>
      <protection/>
    </xf>
    <xf numFmtId="49" fontId="37" fillId="0" borderId="61" xfId="33" applyNumberFormat="1" applyFont="1" applyFill="1" applyBorder="1" applyAlignment="1">
      <alignment horizontal="center" vertical="center" wrapText="1"/>
      <protection/>
    </xf>
    <xf numFmtId="49" fontId="37" fillId="0" borderId="22" xfId="33" applyNumberFormat="1" applyFont="1" applyFill="1" applyBorder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9" fontId="37" fillId="0" borderId="35" xfId="33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7" fillId="0" borderId="66" xfId="33" applyNumberFormat="1" applyFont="1" applyFill="1" applyBorder="1" applyAlignment="1">
      <alignment horizontal="center" vertical="center" wrapText="1"/>
      <protection/>
    </xf>
    <xf numFmtId="49" fontId="37" fillId="0" borderId="67" xfId="33" applyNumberFormat="1" applyFont="1" applyFill="1" applyBorder="1" applyAlignment="1">
      <alignment horizontal="center" vertical="center" wrapText="1"/>
      <protection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horizontal="right" wrapText="1"/>
    </xf>
    <xf numFmtId="49" fontId="42" fillId="0" borderId="61" xfId="0" applyNumberFormat="1" applyFont="1" applyBorder="1" applyAlignment="1">
      <alignment horizontal="center" vertical="center" wrapText="1"/>
    </xf>
    <xf numFmtId="49" fontId="42" fillId="0" borderId="28" xfId="0" applyNumberFormat="1" applyFont="1" applyBorder="1" applyAlignment="1">
      <alignment horizontal="center" vertical="center" wrapText="1"/>
    </xf>
    <xf numFmtId="49" fontId="42" fillId="0" borderId="68" xfId="0" applyNumberFormat="1" applyFont="1" applyBorder="1" applyAlignment="1">
      <alignment horizontal="center" vertical="center" wrapText="1"/>
    </xf>
    <xf numFmtId="4" fontId="42" fillId="0" borderId="69" xfId="33" applyNumberFormat="1" applyFont="1" applyFill="1" applyBorder="1" applyAlignment="1">
      <alignment horizontal="center" vertical="center" wrapText="1"/>
      <protection/>
    </xf>
    <xf numFmtId="4" fontId="42" fillId="0" borderId="70" xfId="33" applyNumberFormat="1" applyFont="1" applyFill="1" applyBorder="1" applyAlignment="1">
      <alignment horizontal="center" vertical="center" wrapText="1"/>
      <protection/>
    </xf>
    <xf numFmtId="0" fontId="70" fillId="0" borderId="12" xfId="0" applyFont="1" applyBorder="1" applyAlignment="1">
      <alignment vertical="center"/>
    </xf>
    <xf numFmtId="0" fontId="41" fillId="0" borderId="0" xfId="0" applyFont="1" applyAlignment="1">
      <alignment horizontal="right" vertical="top" wrapText="1"/>
    </xf>
    <xf numFmtId="0" fontId="41" fillId="0" borderId="0" xfId="0" applyFont="1" applyAlignment="1">
      <alignment horizontal="right" vertical="top"/>
    </xf>
    <xf numFmtId="0" fontId="73" fillId="0" borderId="0" xfId="0" applyFont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/>
    </xf>
    <xf numFmtId="0" fontId="26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71" xfId="0" applyFont="1" applyBorder="1" applyAlignment="1">
      <alignment horizontal="center" vertical="top" wrapText="1"/>
    </xf>
    <xf numFmtId="0" fontId="26" fillId="0" borderId="72" xfId="0" applyFont="1" applyBorder="1" applyAlignment="1">
      <alignment horizontal="center" vertical="top" wrapText="1"/>
    </xf>
    <xf numFmtId="0" fontId="26" fillId="0" borderId="7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19\6.%20&#1055;&#1088;&#1080;&#1083;&#1086;&#1078;&#1077;&#1085;&#1080;&#1077;%20&#1082;%20&#1088;&#1077;&#1096;&#1077;&#1085;&#1080;&#1102;%20&#1086;%20&#1073;&#1102;&#1076;&#1078;&#1077;&#1090;&#1077;%20&#8470;15%20&#1086;&#1090;%2022.07.2019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2 Доходы (табл.1)1"/>
      <sheetName val="Прил.№2 Доходы (табл.2) (2)"/>
      <sheetName val="Прил.№4 ист.вн.фин."/>
      <sheetName val="Прил.№5 адм.ист.вн.фин."/>
      <sheetName val="Прил.6"/>
      <sheetName val="Прил.7"/>
      <sheetName val="Прил.8"/>
      <sheetName val="Прил.9 "/>
      <sheetName val="Прил.9"/>
      <sheetName val="Прил.10"/>
      <sheetName val="Прил.№11 внутр.заимст."/>
      <sheetName val="Прил.№12 муниц.гар. "/>
    </sheetNames>
    <sheetDataSet>
      <sheetData sheetId="11">
        <row r="22">
          <cell r="G22">
            <v>1000</v>
          </cell>
        </row>
        <row r="26">
          <cell r="G26">
            <v>1000</v>
          </cell>
        </row>
        <row r="32">
          <cell r="G32">
            <v>115020</v>
          </cell>
        </row>
      </sheetData>
      <sheetData sheetId="12">
        <row r="7">
          <cell r="G7">
            <v>500000</v>
          </cell>
        </row>
        <row r="12">
          <cell r="G12">
            <v>20000</v>
          </cell>
          <cell r="H12">
            <v>20000</v>
          </cell>
        </row>
        <row r="17">
          <cell r="G17">
            <v>25000</v>
          </cell>
        </row>
        <row r="18">
          <cell r="G18">
            <v>1000</v>
          </cell>
          <cell r="H18">
            <v>1000</v>
          </cell>
        </row>
        <row r="19">
          <cell r="H19">
            <v>0</v>
          </cell>
        </row>
        <row r="22">
          <cell r="G22">
            <v>1000</v>
          </cell>
          <cell r="H22">
            <v>1000</v>
          </cell>
        </row>
        <row r="27">
          <cell r="G27">
            <v>115020</v>
          </cell>
          <cell r="H27">
            <v>115020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31.140625" style="0" customWidth="1"/>
    <col min="2" max="2" width="43.140625" style="0" customWidth="1"/>
    <col min="3" max="3" width="13.00390625" style="0" customWidth="1"/>
  </cols>
  <sheetData>
    <row r="1" spans="1:3" ht="108.75" customHeight="1">
      <c r="A1" s="32"/>
      <c r="B1" s="328" t="s">
        <v>453</v>
      </c>
      <c r="C1" s="328"/>
    </row>
    <row r="2" spans="1:3" ht="9" customHeight="1">
      <c r="A2" s="32"/>
      <c r="B2" s="32"/>
      <c r="C2" s="32"/>
    </row>
    <row r="3" spans="1:3" ht="74.25" customHeight="1">
      <c r="A3" s="329" t="s">
        <v>462</v>
      </c>
      <c r="B3" s="329"/>
      <c r="C3" s="329"/>
    </row>
    <row r="4" ht="7.5" customHeight="1" thickBot="1"/>
    <row r="5" spans="1:3" ht="85.5" customHeight="1" thickBot="1">
      <c r="A5" s="125" t="s">
        <v>253</v>
      </c>
      <c r="B5" s="126" t="s">
        <v>254</v>
      </c>
      <c r="C5" s="125" t="s">
        <v>400</v>
      </c>
    </row>
    <row r="6" spans="1:3" ht="79.5" customHeight="1" thickBot="1">
      <c r="A6" s="127" t="s">
        <v>255</v>
      </c>
      <c r="B6" s="127" t="s">
        <v>11</v>
      </c>
      <c r="C6" s="128">
        <v>100</v>
      </c>
    </row>
    <row r="7" spans="1:3" ht="79.5" customHeight="1" thickBot="1">
      <c r="A7" s="127" t="s">
        <v>256</v>
      </c>
      <c r="B7" s="127" t="s">
        <v>58</v>
      </c>
      <c r="C7" s="128">
        <v>100</v>
      </c>
    </row>
    <row r="8" spans="1:3" ht="95.25" customHeight="1" thickBot="1">
      <c r="A8" s="127" t="s">
        <v>257</v>
      </c>
      <c r="B8" s="129" t="s">
        <v>12</v>
      </c>
      <c r="C8" s="128">
        <v>100</v>
      </c>
    </row>
    <row r="9" spans="1:3" ht="57.75" customHeight="1" thickBot="1">
      <c r="A9" s="127" t="s">
        <v>258</v>
      </c>
      <c r="B9" s="129" t="s">
        <v>13</v>
      </c>
      <c r="C9" s="128">
        <v>100</v>
      </c>
    </row>
    <row r="10" spans="1:3" ht="39" customHeight="1" thickBot="1">
      <c r="A10" s="127" t="s">
        <v>259</v>
      </c>
      <c r="B10" s="129" t="s">
        <v>14</v>
      </c>
      <c r="C10" s="128">
        <v>100</v>
      </c>
    </row>
  </sheetData>
  <sheetProtection/>
  <mergeCells count="2">
    <mergeCell ref="B1:C1"/>
    <mergeCell ref="A3:C3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90" zoomScaleNormal="90" zoomScalePageLayoutView="0" workbookViewId="0" topLeftCell="A1">
      <selection activeCell="A26" sqref="A26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6.28125" style="0" customWidth="1"/>
    <col min="5" max="5" width="17.28125" style="0" customWidth="1"/>
    <col min="6" max="6" width="17.7109375" style="0" customWidth="1"/>
    <col min="7" max="7" width="15.140625" style="0" bestFit="1" customWidth="1"/>
    <col min="8" max="8" width="16.421875" style="0" bestFit="1" customWidth="1"/>
  </cols>
  <sheetData>
    <row r="1" spans="2:6" ht="115.5" customHeight="1">
      <c r="B1" s="246"/>
      <c r="C1" s="246"/>
      <c r="D1" s="334" t="s">
        <v>461</v>
      </c>
      <c r="E1" s="334"/>
      <c r="F1" s="334"/>
    </row>
    <row r="2" spans="1:6" ht="111" customHeight="1">
      <c r="A2" s="329" t="s">
        <v>466</v>
      </c>
      <c r="B2" s="329"/>
      <c r="C2" s="329"/>
      <c r="D2" s="329"/>
      <c r="E2" s="329"/>
      <c r="F2" s="329"/>
    </row>
    <row r="3" spans="1:4" ht="27" customHeight="1" hidden="1">
      <c r="A3" s="414"/>
      <c r="B3" s="415"/>
      <c r="C3" s="415"/>
      <c r="D3" s="415"/>
    </row>
    <row r="5" spans="1:6" s="55" customFormat="1" ht="39.75" customHeight="1">
      <c r="A5" s="411" t="s">
        <v>78</v>
      </c>
      <c r="B5" s="412" t="s">
        <v>79</v>
      </c>
      <c r="C5" s="413" t="s">
        <v>108</v>
      </c>
      <c r="D5" s="408" t="s">
        <v>468</v>
      </c>
      <c r="E5" s="410" t="s">
        <v>467</v>
      </c>
      <c r="F5" s="408" t="s">
        <v>483</v>
      </c>
    </row>
    <row r="6" spans="1:6" s="55" customFormat="1" ht="21" customHeight="1">
      <c r="A6" s="411"/>
      <c r="B6" s="412"/>
      <c r="C6" s="413"/>
      <c r="D6" s="408"/>
      <c r="E6" s="409"/>
      <c r="F6" s="409"/>
    </row>
    <row r="7" spans="1:6" s="55" customFormat="1" ht="15" customHeight="1">
      <c r="A7" s="56" t="s">
        <v>0</v>
      </c>
      <c r="B7" s="76" t="s">
        <v>80</v>
      </c>
      <c r="C7" s="76" t="s">
        <v>81</v>
      </c>
      <c r="D7" s="261" t="s">
        <v>82</v>
      </c>
      <c r="E7" s="260"/>
      <c r="F7" s="260"/>
    </row>
    <row r="8" spans="1:6" s="55" customFormat="1" ht="82.5">
      <c r="A8" s="57" t="s">
        <v>432</v>
      </c>
      <c r="B8" s="145" t="s">
        <v>272</v>
      </c>
      <c r="C8" s="146"/>
      <c r="D8" s="247">
        <f>D9+D18</f>
        <v>1508690</v>
      </c>
      <c r="E8" s="247">
        <f>E9+E18</f>
        <v>1277475</v>
      </c>
      <c r="F8" s="291">
        <f>F9+F18</f>
        <v>1285000</v>
      </c>
    </row>
    <row r="9" spans="1:6" s="55" customFormat="1" ht="103.5">
      <c r="A9" s="59" t="s">
        <v>273</v>
      </c>
      <c r="B9" s="145" t="s">
        <v>274</v>
      </c>
      <c r="C9" s="146"/>
      <c r="D9" s="247">
        <f>D10+D14+D16</f>
        <v>1496690</v>
      </c>
      <c r="E9" s="247">
        <f>E10+E14+E16</f>
        <v>1272475</v>
      </c>
      <c r="F9" s="292">
        <f>F10+F14+F16</f>
        <v>1280000</v>
      </c>
    </row>
    <row r="10" spans="1:6" s="55" customFormat="1" ht="82.5">
      <c r="A10" s="160" t="s">
        <v>195</v>
      </c>
      <c r="B10" s="167" t="s">
        <v>346</v>
      </c>
      <c r="C10" s="168"/>
      <c r="D10" s="248">
        <f>D11+D12+D13</f>
        <v>906690</v>
      </c>
      <c r="E10" s="248">
        <f>E11+E12+E13</f>
        <v>727680</v>
      </c>
      <c r="F10" s="293">
        <f>F11+F12+F13</f>
        <v>730000</v>
      </c>
    </row>
    <row r="11" spans="1:6" s="55" customFormat="1" ht="132">
      <c r="A11" s="136" t="s">
        <v>186</v>
      </c>
      <c r="B11" s="152" t="s">
        <v>275</v>
      </c>
      <c r="C11" s="152" t="s">
        <v>88</v>
      </c>
      <c r="D11" s="249">
        <v>740000</v>
      </c>
      <c r="E11" s="249">
        <v>702180</v>
      </c>
      <c r="F11" s="294">
        <v>710000</v>
      </c>
    </row>
    <row r="12" spans="1:7" s="55" customFormat="1" ht="82.5">
      <c r="A12" s="136" t="s">
        <v>188</v>
      </c>
      <c r="B12" s="152" t="s">
        <v>275</v>
      </c>
      <c r="C12" s="152" t="s">
        <v>84</v>
      </c>
      <c r="D12" s="249">
        <v>165690</v>
      </c>
      <c r="E12" s="249">
        <v>25000</v>
      </c>
      <c r="F12" s="294">
        <v>19500</v>
      </c>
      <c r="G12" s="61"/>
    </row>
    <row r="13" spans="1:6" s="55" customFormat="1" ht="66">
      <c r="A13" s="136" t="s">
        <v>262</v>
      </c>
      <c r="B13" s="152" t="s">
        <v>275</v>
      </c>
      <c r="C13" s="152" t="s">
        <v>89</v>
      </c>
      <c r="D13" s="249">
        <v>1000</v>
      </c>
      <c r="E13" s="249">
        <v>500</v>
      </c>
      <c r="F13" s="294">
        <v>500</v>
      </c>
    </row>
    <row r="14" spans="1:6" s="55" customFormat="1" ht="49.5">
      <c r="A14" s="162" t="s">
        <v>90</v>
      </c>
      <c r="B14" s="163" t="s">
        <v>324</v>
      </c>
      <c r="C14" s="164"/>
      <c r="D14" s="248">
        <f>SUM(D15)</f>
        <v>570000</v>
      </c>
      <c r="E14" s="248">
        <f>SUM(E15)</f>
        <v>539795</v>
      </c>
      <c r="F14" s="293">
        <f>SUM(F15)</f>
        <v>545000</v>
      </c>
    </row>
    <row r="15" spans="1:6" s="55" customFormat="1" ht="132.75">
      <c r="A15" s="142" t="s">
        <v>184</v>
      </c>
      <c r="B15" s="151" t="s">
        <v>347</v>
      </c>
      <c r="C15" s="151" t="s">
        <v>88</v>
      </c>
      <c r="D15" s="250">
        <v>570000</v>
      </c>
      <c r="E15" s="250">
        <v>539795</v>
      </c>
      <c r="F15" s="295">
        <v>545000</v>
      </c>
    </row>
    <row r="16" spans="1:6" s="55" customFormat="1" ht="82.5">
      <c r="A16" s="170" t="s">
        <v>325</v>
      </c>
      <c r="B16" s="167" t="s">
        <v>348</v>
      </c>
      <c r="C16" s="167"/>
      <c r="D16" s="251">
        <f>D17</f>
        <v>20000</v>
      </c>
      <c r="E16" s="251">
        <f>E17</f>
        <v>5000</v>
      </c>
      <c r="F16" s="296">
        <f>F17</f>
        <v>5000</v>
      </c>
    </row>
    <row r="17" spans="1:6" s="55" customFormat="1" ht="148.5">
      <c r="A17" s="60" t="s">
        <v>190</v>
      </c>
      <c r="B17" s="152" t="s">
        <v>349</v>
      </c>
      <c r="C17" s="152" t="s">
        <v>84</v>
      </c>
      <c r="D17" s="249">
        <v>20000</v>
      </c>
      <c r="E17" s="249">
        <v>5000</v>
      </c>
      <c r="F17" s="294">
        <v>5000</v>
      </c>
    </row>
    <row r="18" spans="1:6" s="55" customFormat="1" ht="87" customHeight="1">
      <c r="A18" s="169" t="s">
        <v>322</v>
      </c>
      <c r="B18" s="149" t="s">
        <v>276</v>
      </c>
      <c r="C18" s="149"/>
      <c r="D18" s="252">
        <f aca="true" t="shared" si="0" ref="D18:F19">D19</f>
        <v>12000</v>
      </c>
      <c r="E18" s="252">
        <f t="shared" si="0"/>
        <v>5000</v>
      </c>
      <c r="F18" s="297">
        <f t="shared" si="0"/>
        <v>5000</v>
      </c>
    </row>
    <row r="19" spans="1:6" s="55" customFormat="1" ht="82.5">
      <c r="A19" s="171" t="s">
        <v>277</v>
      </c>
      <c r="B19" s="164" t="s">
        <v>323</v>
      </c>
      <c r="C19" s="164"/>
      <c r="D19" s="248">
        <f t="shared" si="0"/>
        <v>12000</v>
      </c>
      <c r="E19" s="248">
        <f t="shared" si="0"/>
        <v>5000</v>
      </c>
      <c r="F19" s="293">
        <f t="shared" si="0"/>
        <v>5000</v>
      </c>
    </row>
    <row r="20" spans="1:6" s="55" customFormat="1" ht="66">
      <c r="A20" s="60" t="s">
        <v>326</v>
      </c>
      <c r="B20" s="56" t="s">
        <v>327</v>
      </c>
      <c r="C20" s="56" t="s">
        <v>84</v>
      </c>
      <c r="D20" s="253">
        <v>12000</v>
      </c>
      <c r="E20" s="253">
        <v>5000</v>
      </c>
      <c r="F20" s="298">
        <v>5000</v>
      </c>
    </row>
    <row r="21" spans="1:6" s="55" customFormat="1" ht="99">
      <c r="A21" s="57" t="s">
        <v>433</v>
      </c>
      <c r="B21" s="146" t="s">
        <v>91</v>
      </c>
      <c r="C21" s="146"/>
      <c r="D21" s="247">
        <f aca="true" t="shared" si="1" ref="D21:F23">D22</f>
        <v>40000</v>
      </c>
      <c r="E21" s="247">
        <f t="shared" si="1"/>
        <v>15000</v>
      </c>
      <c r="F21" s="292">
        <f t="shared" si="1"/>
        <v>15000</v>
      </c>
    </row>
    <row r="22" spans="1:6" s="55" customFormat="1" ht="69">
      <c r="A22" s="59" t="s">
        <v>333</v>
      </c>
      <c r="B22" s="146" t="s">
        <v>336</v>
      </c>
      <c r="C22" s="146"/>
      <c r="D22" s="247">
        <f t="shared" si="1"/>
        <v>40000</v>
      </c>
      <c r="E22" s="247">
        <f t="shared" si="1"/>
        <v>15000</v>
      </c>
      <c r="F22" s="292">
        <f t="shared" si="1"/>
        <v>15000</v>
      </c>
    </row>
    <row r="23" spans="1:6" s="55" customFormat="1" ht="66">
      <c r="A23" s="170" t="s">
        <v>334</v>
      </c>
      <c r="B23" s="168" t="s">
        <v>263</v>
      </c>
      <c r="C23" s="168"/>
      <c r="D23" s="248">
        <f t="shared" si="1"/>
        <v>40000</v>
      </c>
      <c r="E23" s="248">
        <f t="shared" si="1"/>
        <v>15000</v>
      </c>
      <c r="F23" s="293">
        <f t="shared" si="1"/>
        <v>15000</v>
      </c>
    </row>
    <row r="24" spans="1:6" s="55" customFormat="1" ht="66">
      <c r="A24" s="60" t="s">
        <v>92</v>
      </c>
      <c r="B24" s="154" t="s">
        <v>278</v>
      </c>
      <c r="C24" s="154" t="s">
        <v>84</v>
      </c>
      <c r="D24" s="249">
        <v>40000</v>
      </c>
      <c r="E24" s="249">
        <v>15000</v>
      </c>
      <c r="F24" s="301">
        <v>15000</v>
      </c>
    </row>
    <row r="25" spans="1:6" s="55" customFormat="1" ht="138">
      <c r="A25" s="327" t="s">
        <v>493</v>
      </c>
      <c r="B25" s="305" t="s">
        <v>470</v>
      </c>
      <c r="C25" s="154"/>
      <c r="D25" s="247">
        <f aca="true" t="shared" si="2" ref="D25:F26">D26</f>
        <v>569020.81</v>
      </c>
      <c r="E25" s="247">
        <f t="shared" si="2"/>
        <v>569020.81</v>
      </c>
      <c r="F25" s="219">
        <f t="shared" si="2"/>
        <v>569020.81</v>
      </c>
    </row>
    <row r="26" spans="1:6" s="55" customFormat="1" ht="54">
      <c r="A26" s="302" t="s">
        <v>471</v>
      </c>
      <c r="B26" s="306" t="s">
        <v>472</v>
      </c>
      <c r="C26" s="154"/>
      <c r="D26" s="252">
        <f t="shared" si="2"/>
        <v>569020.81</v>
      </c>
      <c r="E26" s="252">
        <f t="shared" si="2"/>
        <v>569020.81</v>
      </c>
      <c r="F26" s="313">
        <f t="shared" si="2"/>
        <v>569020.81</v>
      </c>
    </row>
    <row r="27" spans="1:6" s="55" customFormat="1" ht="69">
      <c r="A27" s="303" t="s">
        <v>473</v>
      </c>
      <c r="B27" s="307" t="s">
        <v>474</v>
      </c>
      <c r="C27" s="154"/>
      <c r="D27" s="248">
        <f>SUM(D28:D29)</f>
        <v>569020.81</v>
      </c>
      <c r="E27" s="248">
        <f>SUM(E28:E29)</f>
        <v>569020.81</v>
      </c>
      <c r="F27" s="314">
        <f>SUM(F28:F29)</f>
        <v>569020.81</v>
      </c>
    </row>
    <row r="28" spans="1:6" s="55" customFormat="1" ht="120.75">
      <c r="A28" s="304" t="s">
        <v>491</v>
      </c>
      <c r="B28" s="308" t="s">
        <v>476</v>
      </c>
      <c r="C28" s="154" t="s">
        <v>84</v>
      </c>
      <c r="D28" s="249">
        <v>456303.93</v>
      </c>
      <c r="E28" s="249">
        <v>456303.93</v>
      </c>
      <c r="F28" s="294">
        <v>456303.93</v>
      </c>
    </row>
    <row r="29" spans="1:6" s="55" customFormat="1" ht="103.5">
      <c r="A29" s="304" t="s">
        <v>492</v>
      </c>
      <c r="B29" s="308" t="s">
        <v>477</v>
      </c>
      <c r="C29" s="154" t="s">
        <v>84</v>
      </c>
      <c r="D29" s="249">
        <v>112716.88</v>
      </c>
      <c r="E29" s="249">
        <v>112716.88</v>
      </c>
      <c r="F29" s="294">
        <v>112716.88</v>
      </c>
    </row>
    <row r="30" spans="1:6" s="55" customFormat="1" ht="99">
      <c r="A30" s="57" t="s">
        <v>196</v>
      </c>
      <c r="B30" s="146" t="s">
        <v>93</v>
      </c>
      <c r="C30" s="146"/>
      <c r="D30" s="247">
        <f aca="true" t="shared" si="3" ref="D30:F31">D31</f>
        <v>1000</v>
      </c>
      <c r="E30" s="247">
        <f t="shared" si="3"/>
        <v>1000</v>
      </c>
      <c r="F30" s="292">
        <f t="shared" si="3"/>
        <v>1000</v>
      </c>
    </row>
    <row r="31" spans="1:6" s="55" customFormat="1" ht="51.75">
      <c r="A31" s="59" t="s">
        <v>335</v>
      </c>
      <c r="B31" s="146" t="s">
        <v>337</v>
      </c>
      <c r="C31" s="146"/>
      <c r="D31" s="247">
        <f t="shared" si="3"/>
        <v>1000</v>
      </c>
      <c r="E31" s="247">
        <f t="shared" si="3"/>
        <v>1000</v>
      </c>
      <c r="F31" s="292">
        <f t="shared" si="3"/>
        <v>1000</v>
      </c>
    </row>
    <row r="32" spans="1:6" s="55" customFormat="1" ht="49.5">
      <c r="A32" s="170" t="s">
        <v>94</v>
      </c>
      <c r="B32" s="168" t="s">
        <v>338</v>
      </c>
      <c r="C32" s="168"/>
      <c r="D32" s="248">
        <f>SUM(D33)</f>
        <v>1000</v>
      </c>
      <c r="E32" s="248">
        <f>SUM(E33)</f>
        <v>1000</v>
      </c>
      <c r="F32" s="293">
        <f>SUM(F33)</f>
        <v>1000</v>
      </c>
    </row>
    <row r="33" spans="1:6" s="55" customFormat="1" ht="66">
      <c r="A33" s="60" t="s">
        <v>95</v>
      </c>
      <c r="B33" s="154" t="s">
        <v>339</v>
      </c>
      <c r="C33" s="154" t="s">
        <v>84</v>
      </c>
      <c r="D33" s="249">
        <v>1000</v>
      </c>
      <c r="E33" s="249">
        <v>1000</v>
      </c>
      <c r="F33" s="294">
        <v>1000</v>
      </c>
    </row>
    <row r="34" spans="1:6" s="55" customFormat="1" ht="82.5">
      <c r="A34" s="57" t="s">
        <v>434</v>
      </c>
      <c r="B34" s="146" t="s">
        <v>110</v>
      </c>
      <c r="C34" s="146"/>
      <c r="D34" s="247">
        <f aca="true" t="shared" si="4" ref="D34:F35">D35</f>
        <v>1000</v>
      </c>
      <c r="E34" s="247">
        <f t="shared" si="4"/>
        <v>1000</v>
      </c>
      <c r="F34" s="292">
        <f t="shared" si="4"/>
        <v>1000</v>
      </c>
    </row>
    <row r="35" spans="1:6" s="55" customFormat="1" ht="51.75">
      <c r="A35" s="59" t="s">
        <v>343</v>
      </c>
      <c r="B35" s="146" t="s">
        <v>340</v>
      </c>
      <c r="C35" s="146"/>
      <c r="D35" s="247">
        <f t="shared" si="4"/>
        <v>1000</v>
      </c>
      <c r="E35" s="247">
        <f t="shared" si="4"/>
        <v>1000</v>
      </c>
      <c r="F35" s="292">
        <f t="shared" si="4"/>
        <v>1000</v>
      </c>
    </row>
    <row r="36" spans="1:6" s="55" customFormat="1" ht="66">
      <c r="A36" s="170" t="s">
        <v>197</v>
      </c>
      <c r="B36" s="168" t="s">
        <v>341</v>
      </c>
      <c r="C36" s="168"/>
      <c r="D36" s="248">
        <f>SUM(D37)</f>
        <v>1000</v>
      </c>
      <c r="E36" s="248">
        <f>SUM(E37)</f>
        <v>1000</v>
      </c>
      <c r="F36" s="293">
        <f>SUM(F37)</f>
        <v>1000</v>
      </c>
    </row>
    <row r="37" spans="1:6" s="55" customFormat="1" ht="99">
      <c r="A37" s="60" t="s">
        <v>192</v>
      </c>
      <c r="B37" s="154" t="s">
        <v>342</v>
      </c>
      <c r="C37" s="154" t="s">
        <v>84</v>
      </c>
      <c r="D37" s="249">
        <v>1000</v>
      </c>
      <c r="E37" s="249">
        <v>1000</v>
      </c>
      <c r="F37" s="294">
        <v>1000</v>
      </c>
    </row>
    <row r="38" spans="1:6" s="137" customFormat="1" ht="83.25" customHeight="1">
      <c r="A38" s="139" t="s">
        <v>435</v>
      </c>
      <c r="B38" s="156" t="s">
        <v>97</v>
      </c>
      <c r="C38" s="156"/>
      <c r="D38" s="254">
        <f aca="true" t="shared" si="5" ref="D38:F39">D39</f>
        <v>357000</v>
      </c>
      <c r="E38" s="254">
        <f t="shared" si="5"/>
        <v>180000</v>
      </c>
      <c r="F38" s="299">
        <f t="shared" si="5"/>
        <v>150000</v>
      </c>
    </row>
    <row r="39" spans="1:6" s="137" customFormat="1" ht="54.75" customHeight="1">
      <c r="A39" s="169" t="s">
        <v>279</v>
      </c>
      <c r="B39" s="148" t="s">
        <v>280</v>
      </c>
      <c r="C39" s="148"/>
      <c r="D39" s="255">
        <f t="shared" si="5"/>
        <v>357000</v>
      </c>
      <c r="E39" s="255">
        <f t="shared" si="5"/>
        <v>180000</v>
      </c>
      <c r="F39" s="300">
        <f t="shared" si="5"/>
        <v>150000</v>
      </c>
    </row>
    <row r="40" spans="1:6" s="137" customFormat="1" ht="67.5" customHeight="1">
      <c r="A40" s="173" t="s">
        <v>261</v>
      </c>
      <c r="B40" s="164" t="s">
        <v>350</v>
      </c>
      <c r="C40" s="164"/>
      <c r="D40" s="248">
        <f>SUM(D41:D43)</f>
        <v>357000</v>
      </c>
      <c r="E40" s="248">
        <f>E41+E42</f>
        <v>180000</v>
      </c>
      <c r="F40" s="293">
        <f>F41+F42</f>
        <v>150000</v>
      </c>
    </row>
    <row r="41" spans="1:6" s="138" customFormat="1" ht="69" customHeight="1">
      <c r="A41" s="136" t="s">
        <v>83</v>
      </c>
      <c r="B41" s="152" t="s">
        <v>281</v>
      </c>
      <c r="C41" s="152" t="s">
        <v>84</v>
      </c>
      <c r="D41" s="249">
        <v>322000</v>
      </c>
      <c r="E41" s="249">
        <v>175000</v>
      </c>
      <c r="F41" s="294">
        <v>149000</v>
      </c>
    </row>
    <row r="42" spans="1:6" s="138" customFormat="1" ht="69" customHeight="1">
      <c r="A42" s="136" t="s">
        <v>352</v>
      </c>
      <c r="B42" s="152" t="s">
        <v>353</v>
      </c>
      <c r="C42" s="152" t="s">
        <v>84</v>
      </c>
      <c r="D42" s="249">
        <v>5000</v>
      </c>
      <c r="E42" s="249">
        <v>5000</v>
      </c>
      <c r="F42" s="294">
        <v>1000</v>
      </c>
    </row>
    <row r="43" spans="1:6" s="138" customFormat="1" ht="69" customHeight="1">
      <c r="A43" s="136" t="s">
        <v>85</v>
      </c>
      <c r="B43" s="152" t="s">
        <v>469</v>
      </c>
      <c r="C43" s="152" t="s">
        <v>84</v>
      </c>
      <c r="D43" s="249">
        <v>30000</v>
      </c>
      <c r="E43" s="249">
        <v>0</v>
      </c>
      <c r="F43" s="294">
        <v>0</v>
      </c>
    </row>
    <row r="44" spans="1:6" s="137" customFormat="1" ht="83.25" customHeight="1">
      <c r="A44" s="139" t="s">
        <v>436</v>
      </c>
      <c r="B44" s="156" t="s">
        <v>287</v>
      </c>
      <c r="C44" s="157"/>
      <c r="D44" s="247">
        <f aca="true" t="shared" si="6" ref="D44:F45">D45</f>
        <v>1740110</v>
      </c>
      <c r="E44" s="247">
        <f t="shared" si="6"/>
        <v>1230500</v>
      </c>
      <c r="F44" s="292">
        <f t="shared" si="6"/>
        <v>1179770</v>
      </c>
    </row>
    <row r="45" spans="1:6" s="137" customFormat="1" ht="47.25" customHeight="1">
      <c r="A45" s="169" t="s">
        <v>344</v>
      </c>
      <c r="B45" s="148" t="s">
        <v>345</v>
      </c>
      <c r="C45" s="149"/>
      <c r="D45" s="252">
        <f t="shared" si="6"/>
        <v>1740110</v>
      </c>
      <c r="E45" s="252">
        <f t="shared" si="6"/>
        <v>1230500</v>
      </c>
      <c r="F45" s="297">
        <f t="shared" si="6"/>
        <v>1179770</v>
      </c>
    </row>
    <row r="46" spans="1:6" s="140" customFormat="1" ht="46.5" customHeight="1">
      <c r="A46" s="162" t="s">
        <v>87</v>
      </c>
      <c r="B46" s="163" t="s">
        <v>282</v>
      </c>
      <c r="C46" s="164"/>
      <c r="D46" s="248">
        <f>D47+D48+D49+D50+D51</f>
        <v>1740110</v>
      </c>
      <c r="E46" s="248">
        <f>E47+E48+E49+E50+E51</f>
        <v>1230500</v>
      </c>
      <c r="F46" s="293">
        <f>F47+F48+F49+F50+F51</f>
        <v>1179770</v>
      </c>
    </row>
    <row r="47" spans="1:6" s="138" customFormat="1" ht="135.75" customHeight="1">
      <c r="A47" s="141" t="s">
        <v>193</v>
      </c>
      <c r="B47" s="152" t="s">
        <v>283</v>
      </c>
      <c r="C47" s="152" t="s">
        <v>88</v>
      </c>
      <c r="D47" s="249">
        <v>804000</v>
      </c>
      <c r="E47" s="249">
        <v>775000</v>
      </c>
      <c r="F47" s="294">
        <v>775000</v>
      </c>
    </row>
    <row r="48" spans="1:6" s="138" customFormat="1" ht="84" customHeight="1">
      <c r="A48" s="136" t="s">
        <v>180</v>
      </c>
      <c r="B48" s="152" t="s">
        <v>283</v>
      </c>
      <c r="C48" s="152" t="s">
        <v>84</v>
      </c>
      <c r="D48" s="249">
        <v>713000</v>
      </c>
      <c r="E48" s="249">
        <v>442000</v>
      </c>
      <c r="F48" s="294">
        <v>391270</v>
      </c>
    </row>
    <row r="49" spans="1:6" s="138" customFormat="1" ht="84" customHeight="1">
      <c r="A49" s="136" t="s">
        <v>264</v>
      </c>
      <c r="B49" s="152" t="s">
        <v>283</v>
      </c>
      <c r="C49" s="152" t="s">
        <v>89</v>
      </c>
      <c r="D49" s="249">
        <v>2000</v>
      </c>
      <c r="E49" s="249">
        <v>1000</v>
      </c>
      <c r="F49" s="294">
        <v>1000</v>
      </c>
    </row>
    <row r="50" spans="1:6" s="138" customFormat="1" ht="200.25" customHeight="1">
      <c r="A50" s="222" t="s">
        <v>330</v>
      </c>
      <c r="B50" s="152" t="s">
        <v>328</v>
      </c>
      <c r="C50" s="152" t="s">
        <v>88</v>
      </c>
      <c r="D50" s="249">
        <v>12500</v>
      </c>
      <c r="E50" s="249">
        <v>12500</v>
      </c>
      <c r="F50" s="294">
        <v>12500</v>
      </c>
    </row>
    <row r="51" spans="1:6" s="138" customFormat="1" ht="198">
      <c r="A51" s="222" t="s">
        <v>330</v>
      </c>
      <c r="B51" s="152" t="s">
        <v>329</v>
      </c>
      <c r="C51" s="152" t="s">
        <v>88</v>
      </c>
      <c r="D51" s="249">
        <v>208610</v>
      </c>
      <c r="E51" s="249">
        <v>0</v>
      </c>
      <c r="F51" s="294">
        <v>0</v>
      </c>
    </row>
    <row r="52" spans="1:6" s="58" customFormat="1" ht="85.5" customHeight="1">
      <c r="A52" s="62" t="s">
        <v>198</v>
      </c>
      <c r="B52" s="145" t="s">
        <v>98</v>
      </c>
      <c r="C52" s="145"/>
      <c r="D52" s="254">
        <f>SUM(D53:D67)</f>
        <v>654005.25</v>
      </c>
      <c r="E52" s="254">
        <f>SUM(E53:E67)</f>
        <v>315920</v>
      </c>
      <c r="F52" s="299">
        <f>SUM(F53:F67)</f>
        <v>230020</v>
      </c>
    </row>
    <row r="53" spans="1:6" s="55" customFormat="1" ht="141" customHeight="1">
      <c r="A53" s="228" t="s">
        <v>351</v>
      </c>
      <c r="B53" s="229" t="s">
        <v>286</v>
      </c>
      <c r="C53" s="229" t="s">
        <v>84</v>
      </c>
      <c r="D53" s="256">
        <v>95543.66</v>
      </c>
      <c r="E53" s="256">
        <v>0</v>
      </c>
      <c r="F53" s="301">
        <v>0</v>
      </c>
    </row>
    <row r="54" spans="1:6" s="55" customFormat="1" ht="181.5">
      <c r="A54" s="231" t="s">
        <v>417</v>
      </c>
      <c r="B54" s="233" t="s">
        <v>410</v>
      </c>
      <c r="C54" s="233">
        <v>200</v>
      </c>
      <c r="D54" s="257">
        <v>124.96</v>
      </c>
      <c r="E54" s="257">
        <v>0</v>
      </c>
      <c r="F54" s="218">
        <v>0</v>
      </c>
    </row>
    <row r="55" spans="1:6" s="55" customFormat="1" ht="264">
      <c r="A55" s="326" t="s">
        <v>418</v>
      </c>
      <c r="B55" s="233" t="s">
        <v>411</v>
      </c>
      <c r="C55" s="233">
        <v>200</v>
      </c>
      <c r="D55" s="257">
        <v>526.12</v>
      </c>
      <c r="E55" s="257">
        <v>0</v>
      </c>
      <c r="F55" s="218">
        <v>0</v>
      </c>
    </row>
    <row r="56" spans="1:6" s="55" customFormat="1" ht="115.5">
      <c r="A56" s="326" t="s">
        <v>423</v>
      </c>
      <c r="B56" s="233" t="s">
        <v>412</v>
      </c>
      <c r="C56" s="233">
        <v>200</v>
      </c>
      <c r="D56" s="257">
        <v>124.96</v>
      </c>
      <c r="E56" s="257">
        <v>0</v>
      </c>
      <c r="F56" s="218">
        <v>0</v>
      </c>
    </row>
    <row r="57" spans="1:6" s="55" customFormat="1" ht="148.5">
      <c r="A57" s="326" t="s">
        <v>422</v>
      </c>
      <c r="B57" s="233" t="s">
        <v>415</v>
      </c>
      <c r="C57" s="233">
        <v>200</v>
      </c>
      <c r="D57" s="257">
        <v>124.96</v>
      </c>
      <c r="E57" s="257">
        <v>0</v>
      </c>
      <c r="F57" s="218">
        <v>0</v>
      </c>
    </row>
    <row r="58" spans="1:6" s="55" customFormat="1" ht="181.5">
      <c r="A58" s="326" t="s">
        <v>419</v>
      </c>
      <c r="B58" s="233" t="s">
        <v>416</v>
      </c>
      <c r="C58" s="233">
        <v>200</v>
      </c>
      <c r="D58" s="257">
        <v>124.96</v>
      </c>
      <c r="E58" s="257">
        <v>0</v>
      </c>
      <c r="F58" s="218">
        <v>0</v>
      </c>
    </row>
    <row r="59" spans="1:6" s="55" customFormat="1" ht="180.75" customHeight="1">
      <c r="A59" s="326" t="s">
        <v>420</v>
      </c>
      <c r="B59" s="233" t="s">
        <v>414</v>
      </c>
      <c r="C59" s="233">
        <v>200</v>
      </c>
      <c r="D59" s="257">
        <v>124.96</v>
      </c>
      <c r="E59" s="257">
        <v>0</v>
      </c>
      <c r="F59" s="218">
        <v>0</v>
      </c>
    </row>
    <row r="60" spans="1:6" s="55" customFormat="1" ht="115.5">
      <c r="A60" s="326" t="s">
        <v>421</v>
      </c>
      <c r="B60" s="233" t="s">
        <v>413</v>
      </c>
      <c r="C60" s="233">
        <v>200</v>
      </c>
      <c r="D60" s="257">
        <v>124.96</v>
      </c>
      <c r="E60" s="257">
        <v>0</v>
      </c>
      <c r="F60" s="218">
        <v>0</v>
      </c>
    </row>
    <row r="61" spans="1:6" s="55" customFormat="1" ht="148.5">
      <c r="A61" s="326" t="s">
        <v>478</v>
      </c>
      <c r="B61" s="233" t="s">
        <v>479</v>
      </c>
      <c r="C61" s="233">
        <v>200</v>
      </c>
      <c r="D61" s="218">
        <v>80000</v>
      </c>
      <c r="E61" s="218">
        <v>80000</v>
      </c>
      <c r="F61" s="218">
        <v>80000</v>
      </c>
    </row>
    <row r="62" spans="1:6" s="55" customFormat="1" ht="160.5" customHeight="1">
      <c r="A62" s="326" t="s">
        <v>480</v>
      </c>
      <c r="B62" s="233" t="s">
        <v>481</v>
      </c>
      <c r="C62" s="233">
        <v>200</v>
      </c>
      <c r="D62" s="218">
        <v>152165.71</v>
      </c>
      <c r="E62" s="218">
        <v>0</v>
      </c>
      <c r="F62" s="218">
        <v>0</v>
      </c>
    </row>
    <row r="63" spans="1:6" s="55" customFormat="1" ht="66">
      <c r="A63" s="60" t="s">
        <v>447</v>
      </c>
      <c r="B63" s="154" t="s">
        <v>448</v>
      </c>
      <c r="C63" s="154" t="s">
        <v>449</v>
      </c>
      <c r="D63" s="258">
        <v>33000</v>
      </c>
      <c r="E63" s="258">
        <v>0</v>
      </c>
      <c r="F63" s="315">
        <v>0</v>
      </c>
    </row>
    <row r="64" spans="1:6" s="55" customFormat="1" ht="49.5">
      <c r="A64" s="60" t="s">
        <v>331</v>
      </c>
      <c r="B64" s="154" t="s">
        <v>332</v>
      </c>
      <c r="C64" s="154" t="s">
        <v>84</v>
      </c>
      <c r="D64" s="249">
        <v>45000</v>
      </c>
      <c r="E64" s="249">
        <v>15000</v>
      </c>
      <c r="F64" s="294">
        <v>15000</v>
      </c>
    </row>
    <row r="65" spans="1:6" s="55" customFormat="1" ht="49.5">
      <c r="A65" s="60" t="s">
        <v>189</v>
      </c>
      <c r="B65" s="154" t="s">
        <v>284</v>
      </c>
      <c r="C65" s="154" t="s">
        <v>89</v>
      </c>
      <c r="D65" s="249">
        <v>50000</v>
      </c>
      <c r="E65" s="249">
        <v>20000</v>
      </c>
      <c r="F65" s="294">
        <v>20000</v>
      </c>
    </row>
    <row r="66" spans="1:6" s="55" customFormat="1" ht="148.5">
      <c r="A66" s="60" t="s">
        <v>302</v>
      </c>
      <c r="B66" s="154" t="s">
        <v>285</v>
      </c>
      <c r="C66" s="154" t="s">
        <v>88</v>
      </c>
      <c r="D66" s="249">
        <v>82000</v>
      </c>
      <c r="E66" s="249">
        <v>85900</v>
      </c>
      <c r="F66" s="294">
        <v>0</v>
      </c>
    </row>
    <row r="67" spans="1:6" s="55" customFormat="1" ht="66">
      <c r="A67" s="309" t="s">
        <v>114</v>
      </c>
      <c r="B67" s="310" t="s">
        <v>356</v>
      </c>
      <c r="C67" s="310" t="s">
        <v>106</v>
      </c>
      <c r="D67" s="311">
        <v>115020</v>
      </c>
      <c r="E67" s="311">
        <v>115020</v>
      </c>
      <c r="F67" s="312">
        <v>115020</v>
      </c>
    </row>
    <row r="68" spans="1:6" ht="16.5">
      <c r="A68" s="64" t="s">
        <v>107</v>
      </c>
      <c r="B68" s="77"/>
      <c r="C68" s="77"/>
      <c r="D68" s="259">
        <f>D52+D44+D38+D34+D30+D25+D21+D8</f>
        <v>4870826.0600000005</v>
      </c>
      <c r="E68" s="259">
        <f>E52+E44+E38+E34+E30+E25+E21+E8</f>
        <v>3589915.81</v>
      </c>
      <c r="F68" s="316">
        <f>F52+F44+F38+F34+F30+F25+F21+F8</f>
        <v>3430810.81</v>
      </c>
    </row>
  </sheetData>
  <sheetProtection/>
  <mergeCells count="10">
    <mergeCell ref="F5:F6"/>
    <mergeCell ref="D1:F1"/>
    <mergeCell ref="E5:E6"/>
    <mergeCell ref="A5:A6"/>
    <mergeCell ref="B5:B6"/>
    <mergeCell ref="C5:C6"/>
    <mergeCell ref="D5:D6"/>
    <mergeCell ref="A3:D3"/>
    <mergeCell ref="A2:F2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90" zoomScaleNormal="90" zoomScalePageLayoutView="0" workbookViewId="0" topLeftCell="A57">
      <selection activeCell="D51" sqref="D5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5.5" customHeight="1">
      <c r="B1" s="334" t="s">
        <v>429</v>
      </c>
      <c r="C1" s="334"/>
      <c r="D1" s="334"/>
    </row>
    <row r="2" spans="1:4" ht="112.5" customHeight="1">
      <c r="A2" s="329" t="s">
        <v>404</v>
      </c>
      <c r="B2" s="329"/>
      <c r="C2" s="329"/>
      <c r="D2" s="329"/>
    </row>
    <row r="4" spans="1:4" s="55" customFormat="1" ht="39.75" customHeight="1">
      <c r="A4" s="411" t="s">
        <v>78</v>
      </c>
      <c r="B4" s="412" t="s">
        <v>79</v>
      </c>
      <c r="C4" s="412" t="s">
        <v>108</v>
      </c>
      <c r="D4" s="416" t="s">
        <v>405</v>
      </c>
    </row>
    <row r="5" spans="1:4" s="55" customFormat="1" ht="21" customHeight="1">
      <c r="A5" s="411"/>
      <c r="B5" s="412"/>
      <c r="C5" s="412"/>
      <c r="D5" s="417"/>
    </row>
    <row r="6" spans="1:4" s="55" customFormat="1" ht="15" customHeight="1">
      <c r="A6" s="56" t="s">
        <v>0</v>
      </c>
      <c r="B6" s="76" t="s">
        <v>80</v>
      </c>
      <c r="C6" s="76" t="s">
        <v>81</v>
      </c>
      <c r="D6" s="76" t="s">
        <v>82</v>
      </c>
    </row>
    <row r="7" spans="1:4" s="55" customFormat="1" ht="82.5">
      <c r="A7" s="57" t="s">
        <v>432</v>
      </c>
      <c r="B7" s="145" t="s">
        <v>272</v>
      </c>
      <c r="C7" s="146"/>
      <c r="D7" s="147">
        <f>D8+D17</f>
        <v>1431190</v>
      </c>
    </row>
    <row r="8" spans="1:4" s="55" customFormat="1" ht="103.5">
      <c r="A8" s="59" t="s">
        <v>273</v>
      </c>
      <c r="B8" s="145" t="s">
        <v>274</v>
      </c>
      <c r="C8" s="146"/>
      <c r="D8" s="147">
        <f>D9+D13+D15</f>
        <v>1426190</v>
      </c>
    </row>
    <row r="9" spans="1:4" s="55" customFormat="1" ht="82.5">
      <c r="A9" s="160" t="s">
        <v>195</v>
      </c>
      <c r="B9" s="167" t="s">
        <v>346</v>
      </c>
      <c r="C9" s="168"/>
      <c r="D9" s="165">
        <f>D10+D11+D12</f>
        <v>851190</v>
      </c>
    </row>
    <row r="10" spans="1:4" s="55" customFormat="1" ht="132">
      <c r="A10" s="136" t="s">
        <v>186</v>
      </c>
      <c r="B10" s="152" t="s">
        <v>275</v>
      </c>
      <c r="C10" s="152" t="s">
        <v>88</v>
      </c>
      <c r="D10" s="153">
        <v>697000</v>
      </c>
    </row>
    <row r="11" spans="1:7" s="55" customFormat="1" ht="82.5">
      <c r="A11" s="136" t="s">
        <v>188</v>
      </c>
      <c r="B11" s="152" t="s">
        <v>275</v>
      </c>
      <c r="C11" s="152" t="s">
        <v>84</v>
      </c>
      <c r="D11" s="153">
        <v>151190</v>
      </c>
      <c r="G11" s="61"/>
    </row>
    <row r="12" spans="1:4" s="55" customFormat="1" ht="66">
      <c r="A12" s="136" t="s">
        <v>262</v>
      </c>
      <c r="B12" s="152" t="s">
        <v>275</v>
      </c>
      <c r="C12" s="152" t="s">
        <v>89</v>
      </c>
      <c r="D12" s="153">
        <v>3000</v>
      </c>
    </row>
    <row r="13" spans="1:4" s="55" customFormat="1" ht="49.5">
      <c r="A13" s="162" t="s">
        <v>90</v>
      </c>
      <c r="B13" s="163" t="s">
        <v>324</v>
      </c>
      <c r="C13" s="164"/>
      <c r="D13" s="165">
        <f>SUM(D14)</f>
        <v>555000</v>
      </c>
    </row>
    <row r="14" spans="1:4" s="55" customFormat="1" ht="132.75">
      <c r="A14" s="142" t="s">
        <v>184</v>
      </c>
      <c r="B14" s="151" t="s">
        <v>347</v>
      </c>
      <c r="C14" s="151" t="s">
        <v>88</v>
      </c>
      <c r="D14" s="166">
        <v>555000</v>
      </c>
    </row>
    <row r="15" spans="1:4" s="55" customFormat="1" ht="82.5">
      <c r="A15" s="170" t="s">
        <v>325</v>
      </c>
      <c r="B15" s="167" t="s">
        <v>348</v>
      </c>
      <c r="C15" s="167"/>
      <c r="D15" s="217">
        <f>D16</f>
        <v>20000</v>
      </c>
    </row>
    <row r="16" spans="1:4" s="55" customFormat="1" ht="148.5">
      <c r="A16" s="60" t="s">
        <v>190</v>
      </c>
      <c r="B16" s="152" t="s">
        <v>349</v>
      </c>
      <c r="C16" s="152" t="s">
        <v>84</v>
      </c>
      <c r="D16" s="153">
        <v>20000</v>
      </c>
    </row>
    <row r="17" spans="1:4" s="55" customFormat="1" ht="87" customHeight="1">
      <c r="A17" s="169" t="s">
        <v>322</v>
      </c>
      <c r="B17" s="149" t="s">
        <v>276</v>
      </c>
      <c r="C17" s="149"/>
      <c r="D17" s="150">
        <f>D18</f>
        <v>5000</v>
      </c>
    </row>
    <row r="18" spans="1:4" s="55" customFormat="1" ht="82.5">
      <c r="A18" s="171" t="s">
        <v>277</v>
      </c>
      <c r="B18" s="164" t="s">
        <v>323</v>
      </c>
      <c r="C18" s="164"/>
      <c r="D18" s="165">
        <f>D19</f>
        <v>5000</v>
      </c>
    </row>
    <row r="19" spans="1:4" s="55" customFormat="1" ht="66">
      <c r="A19" s="60" t="s">
        <v>326</v>
      </c>
      <c r="B19" s="56" t="s">
        <v>327</v>
      </c>
      <c r="C19" s="56" t="s">
        <v>84</v>
      </c>
      <c r="D19" s="159">
        <v>5000</v>
      </c>
    </row>
    <row r="20" spans="1:4" s="55" customFormat="1" ht="99">
      <c r="A20" s="57" t="s">
        <v>433</v>
      </c>
      <c r="B20" s="146" t="s">
        <v>91</v>
      </c>
      <c r="C20" s="146"/>
      <c r="D20" s="147">
        <f>D21</f>
        <v>20000</v>
      </c>
    </row>
    <row r="21" spans="1:4" s="55" customFormat="1" ht="69">
      <c r="A21" s="59" t="s">
        <v>333</v>
      </c>
      <c r="B21" s="146" t="s">
        <v>336</v>
      </c>
      <c r="C21" s="146"/>
      <c r="D21" s="147">
        <f>D22</f>
        <v>20000</v>
      </c>
    </row>
    <row r="22" spans="1:4" s="55" customFormat="1" ht="66">
      <c r="A22" s="170" t="s">
        <v>334</v>
      </c>
      <c r="B22" s="168" t="s">
        <v>263</v>
      </c>
      <c r="C22" s="168"/>
      <c r="D22" s="165">
        <f>D23</f>
        <v>20000</v>
      </c>
    </row>
    <row r="23" spans="1:4" s="55" customFormat="1" ht="66">
      <c r="A23" s="60" t="s">
        <v>92</v>
      </c>
      <c r="B23" s="154" t="s">
        <v>278</v>
      </c>
      <c r="C23" s="154" t="s">
        <v>84</v>
      </c>
      <c r="D23" s="153">
        <v>20000</v>
      </c>
    </row>
    <row r="24" spans="1:4" s="55" customFormat="1" ht="99">
      <c r="A24" s="57" t="s">
        <v>196</v>
      </c>
      <c r="B24" s="146" t="s">
        <v>93</v>
      </c>
      <c r="C24" s="146"/>
      <c r="D24" s="147">
        <f>D25</f>
        <v>1000</v>
      </c>
    </row>
    <row r="25" spans="1:4" s="55" customFormat="1" ht="51.75">
      <c r="A25" s="59" t="s">
        <v>335</v>
      </c>
      <c r="B25" s="146" t="s">
        <v>337</v>
      </c>
      <c r="C25" s="146"/>
      <c r="D25" s="147">
        <f>D26</f>
        <v>1000</v>
      </c>
    </row>
    <row r="26" spans="1:4" s="55" customFormat="1" ht="49.5">
      <c r="A26" s="170" t="s">
        <v>94</v>
      </c>
      <c r="B26" s="168" t="s">
        <v>338</v>
      </c>
      <c r="C26" s="168"/>
      <c r="D26" s="165">
        <f>SUM(D27)</f>
        <v>1000</v>
      </c>
    </row>
    <row r="27" spans="1:4" s="55" customFormat="1" ht="66">
      <c r="A27" s="60" t="s">
        <v>95</v>
      </c>
      <c r="B27" s="154" t="s">
        <v>339</v>
      </c>
      <c r="C27" s="154" t="s">
        <v>84</v>
      </c>
      <c r="D27" s="153">
        <v>1000</v>
      </c>
    </row>
    <row r="28" spans="1:4" s="55" customFormat="1" ht="82.5">
      <c r="A28" s="57" t="s">
        <v>434</v>
      </c>
      <c r="B28" s="146" t="s">
        <v>110</v>
      </c>
      <c r="C28" s="146"/>
      <c r="D28" s="147">
        <f>D29</f>
        <v>1000</v>
      </c>
    </row>
    <row r="29" spans="1:4" s="55" customFormat="1" ht="51.75">
      <c r="A29" s="59" t="s">
        <v>343</v>
      </c>
      <c r="B29" s="146" t="s">
        <v>340</v>
      </c>
      <c r="C29" s="146"/>
      <c r="D29" s="147">
        <f>D30</f>
        <v>1000</v>
      </c>
    </row>
    <row r="30" spans="1:4" s="55" customFormat="1" ht="66">
      <c r="A30" s="170" t="s">
        <v>197</v>
      </c>
      <c r="B30" s="168" t="s">
        <v>341</v>
      </c>
      <c r="C30" s="168"/>
      <c r="D30" s="165">
        <f>SUM(D31)</f>
        <v>1000</v>
      </c>
    </row>
    <row r="31" spans="1:4" s="55" customFormat="1" ht="99">
      <c r="A31" s="60" t="s">
        <v>192</v>
      </c>
      <c r="B31" s="154" t="s">
        <v>342</v>
      </c>
      <c r="C31" s="154" t="s">
        <v>84</v>
      </c>
      <c r="D31" s="153">
        <v>1000</v>
      </c>
    </row>
    <row r="32" spans="1:4" s="137" customFormat="1" ht="83.25" customHeight="1">
      <c r="A32" s="139" t="s">
        <v>435</v>
      </c>
      <c r="B32" s="156" t="s">
        <v>97</v>
      </c>
      <c r="C32" s="156"/>
      <c r="D32" s="155">
        <f>D33</f>
        <v>291000</v>
      </c>
    </row>
    <row r="33" spans="1:4" s="137" customFormat="1" ht="54.75" customHeight="1">
      <c r="A33" s="169" t="s">
        <v>279</v>
      </c>
      <c r="B33" s="148" t="s">
        <v>280</v>
      </c>
      <c r="C33" s="148"/>
      <c r="D33" s="172">
        <f>D34</f>
        <v>291000</v>
      </c>
    </row>
    <row r="34" spans="1:4" s="137" customFormat="1" ht="67.5" customHeight="1">
      <c r="A34" s="173" t="s">
        <v>261</v>
      </c>
      <c r="B34" s="164" t="s">
        <v>350</v>
      </c>
      <c r="C34" s="164"/>
      <c r="D34" s="165">
        <f>D35+D36</f>
        <v>291000</v>
      </c>
    </row>
    <row r="35" spans="1:4" s="138" customFormat="1" ht="69" customHeight="1">
      <c r="A35" s="136" t="s">
        <v>83</v>
      </c>
      <c r="B35" s="152" t="s">
        <v>281</v>
      </c>
      <c r="C35" s="152" t="s">
        <v>84</v>
      </c>
      <c r="D35" s="153">
        <v>286000</v>
      </c>
    </row>
    <row r="36" spans="1:4" s="138" customFormat="1" ht="69" customHeight="1">
      <c r="A36" s="136" t="s">
        <v>352</v>
      </c>
      <c r="B36" s="152" t="s">
        <v>353</v>
      </c>
      <c r="C36" s="152" t="s">
        <v>84</v>
      </c>
      <c r="D36" s="153">
        <v>5000</v>
      </c>
    </row>
    <row r="37" spans="1:4" s="137" customFormat="1" ht="83.25" customHeight="1">
      <c r="A37" s="139" t="s">
        <v>436</v>
      </c>
      <c r="B37" s="156" t="s">
        <v>287</v>
      </c>
      <c r="C37" s="157"/>
      <c r="D37" s="147">
        <f>D38</f>
        <v>1715494</v>
      </c>
    </row>
    <row r="38" spans="1:4" s="137" customFormat="1" ht="47.25" customHeight="1">
      <c r="A38" s="169" t="s">
        <v>344</v>
      </c>
      <c r="B38" s="148" t="s">
        <v>345</v>
      </c>
      <c r="C38" s="149"/>
      <c r="D38" s="150">
        <f>D39</f>
        <v>1715494</v>
      </c>
    </row>
    <row r="39" spans="1:4" s="140" customFormat="1" ht="46.5" customHeight="1">
      <c r="A39" s="162" t="s">
        <v>87</v>
      </c>
      <c r="B39" s="163" t="s">
        <v>282</v>
      </c>
      <c r="C39" s="164"/>
      <c r="D39" s="165">
        <f>D40+D41+D42+D43+D44</f>
        <v>1715494</v>
      </c>
    </row>
    <row r="40" spans="1:4" s="138" customFormat="1" ht="135.75" customHeight="1">
      <c r="A40" s="141" t="s">
        <v>193</v>
      </c>
      <c r="B40" s="152" t="s">
        <v>283</v>
      </c>
      <c r="C40" s="152" t="s">
        <v>88</v>
      </c>
      <c r="D40" s="153">
        <v>775000</v>
      </c>
    </row>
    <row r="41" spans="1:4" s="138" customFormat="1" ht="84" customHeight="1">
      <c r="A41" s="136" t="s">
        <v>180</v>
      </c>
      <c r="B41" s="152" t="s">
        <v>283</v>
      </c>
      <c r="C41" s="152" t="s">
        <v>84</v>
      </c>
      <c r="D41" s="153">
        <v>701000</v>
      </c>
    </row>
    <row r="42" spans="1:4" s="138" customFormat="1" ht="84" customHeight="1">
      <c r="A42" s="136" t="s">
        <v>264</v>
      </c>
      <c r="B42" s="152" t="s">
        <v>283</v>
      </c>
      <c r="C42" s="152" t="s">
        <v>89</v>
      </c>
      <c r="D42" s="153">
        <v>2000</v>
      </c>
    </row>
    <row r="43" spans="1:4" s="138" customFormat="1" ht="200.25" customHeight="1">
      <c r="A43" s="222" t="s">
        <v>330</v>
      </c>
      <c r="B43" s="152" t="s">
        <v>328</v>
      </c>
      <c r="C43" s="152" t="s">
        <v>88</v>
      </c>
      <c r="D43" s="153">
        <v>16000</v>
      </c>
    </row>
    <row r="44" spans="1:4" s="138" customFormat="1" ht="198">
      <c r="A44" s="222" t="s">
        <v>330</v>
      </c>
      <c r="B44" s="152" t="s">
        <v>329</v>
      </c>
      <c r="C44" s="152" t="s">
        <v>88</v>
      </c>
      <c r="D44" s="153">
        <v>221494</v>
      </c>
    </row>
    <row r="45" spans="1:4" s="58" customFormat="1" ht="85.5" customHeight="1">
      <c r="A45" s="62" t="s">
        <v>198</v>
      </c>
      <c r="B45" s="145" t="s">
        <v>98</v>
      </c>
      <c r="C45" s="145"/>
      <c r="D45" s="155">
        <f>SUM(D46:D58)</f>
        <v>467309.5400000001</v>
      </c>
    </row>
    <row r="46" spans="1:4" s="63" customFormat="1" ht="50.25" customHeight="1">
      <c r="A46" s="60" t="s">
        <v>189</v>
      </c>
      <c r="B46" s="154" t="s">
        <v>284</v>
      </c>
      <c r="C46" s="154" t="s">
        <v>89</v>
      </c>
      <c r="D46" s="153">
        <v>20000</v>
      </c>
    </row>
    <row r="47" spans="1:4" s="63" customFormat="1" ht="50.25" customHeight="1">
      <c r="A47" s="60" t="s">
        <v>331</v>
      </c>
      <c r="B47" s="154" t="s">
        <v>332</v>
      </c>
      <c r="C47" s="154" t="s">
        <v>84</v>
      </c>
      <c r="D47" s="153">
        <v>55000</v>
      </c>
    </row>
    <row r="48" spans="1:4" s="55" customFormat="1" ht="132.75" customHeight="1">
      <c r="A48" s="60" t="s">
        <v>302</v>
      </c>
      <c r="B48" s="154" t="s">
        <v>285</v>
      </c>
      <c r="C48" s="154" t="s">
        <v>88</v>
      </c>
      <c r="D48" s="153">
        <v>81000</v>
      </c>
    </row>
    <row r="49" spans="1:4" s="55" customFormat="1" ht="141" customHeight="1">
      <c r="A49" s="228" t="s">
        <v>351</v>
      </c>
      <c r="B49" s="229" t="s">
        <v>286</v>
      </c>
      <c r="C49" s="229" t="s">
        <v>84</v>
      </c>
      <c r="D49" s="230">
        <v>95011.83</v>
      </c>
    </row>
    <row r="50" spans="1:4" s="55" customFormat="1" ht="181.5">
      <c r="A50" s="231" t="s">
        <v>417</v>
      </c>
      <c r="B50" s="233" t="s">
        <v>410</v>
      </c>
      <c r="C50" s="233">
        <v>200</v>
      </c>
      <c r="D50" s="218">
        <v>125.14</v>
      </c>
    </row>
    <row r="51" spans="1:4" s="55" customFormat="1" ht="375">
      <c r="A51" s="232" t="s">
        <v>418</v>
      </c>
      <c r="B51" s="233" t="s">
        <v>411</v>
      </c>
      <c r="C51" s="233">
        <v>200</v>
      </c>
      <c r="D51" s="218">
        <v>526.87</v>
      </c>
    </row>
    <row r="52" spans="1:4" s="55" customFormat="1" ht="168.75">
      <c r="A52" s="232" t="s">
        <v>423</v>
      </c>
      <c r="B52" s="233" t="s">
        <v>412</v>
      </c>
      <c r="C52" s="233">
        <v>200</v>
      </c>
      <c r="D52" s="218">
        <v>125.14</v>
      </c>
    </row>
    <row r="53" spans="1:4" s="55" customFormat="1" ht="206.25">
      <c r="A53" s="232" t="s">
        <v>422</v>
      </c>
      <c r="B53" s="233" t="s">
        <v>415</v>
      </c>
      <c r="C53" s="233">
        <v>200</v>
      </c>
      <c r="D53" s="218">
        <v>125.14</v>
      </c>
    </row>
    <row r="54" spans="1:4" s="55" customFormat="1" ht="243.75">
      <c r="A54" s="232" t="s">
        <v>419</v>
      </c>
      <c r="B54" s="233" t="s">
        <v>416</v>
      </c>
      <c r="C54" s="233">
        <v>200</v>
      </c>
      <c r="D54" s="218">
        <v>125.14</v>
      </c>
    </row>
    <row r="55" spans="1:4" s="55" customFormat="1" ht="180.75" customHeight="1">
      <c r="A55" s="232" t="s">
        <v>420</v>
      </c>
      <c r="B55" s="233" t="s">
        <v>414</v>
      </c>
      <c r="C55" s="233">
        <v>200</v>
      </c>
      <c r="D55" s="218">
        <v>125.14</v>
      </c>
    </row>
    <row r="56" spans="1:4" s="55" customFormat="1" ht="168.75">
      <c r="A56" s="232" t="s">
        <v>421</v>
      </c>
      <c r="B56" s="233" t="s">
        <v>413</v>
      </c>
      <c r="C56" s="233">
        <v>200</v>
      </c>
      <c r="D56" s="218">
        <v>125.14</v>
      </c>
    </row>
    <row r="57" spans="1:4" s="63" customFormat="1" ht="68.25" customHeight="1">
      <c r="A57" s="60" t="s">
        <v>114</v>
      </c>
      <c r="B57" s="154" t="s">
        <v>356</v>
      </c>
      <c r="C57" s="154" t="s">
        <v>106</v>
      </c>
      <c r="D57" s="158">
        <v>115020</v>
      </c>
    </row>
    <row r="58" spans="1:4" ht="49.5">
      <c r="A58" s="60" t="s">
        <v>426</v>
      </c>
      <c r="B58" s="154" t="s">
        <v>424</v>
      </c>
      <c r="C58" s="154" t="s">
        <v>89</v>
      </c>
      <c r="D58" s="158">
        <v>100000</v>
      </c>
    </row>
    <row r="59" spans="1:4" ht="16.5">
      <c r="A59" s="64" t="s">
        <v>107</v>
      </c>
      <c r="B59" s="77"/>
      <c r="C59" s="77"/>
      <c r="D59" s="223">
        <f>D7+D21+D24+D28+D32+D37+D45</f>
        <v>3926993.54</v>
      </c>
    </row>
  </sheetData>
  <sheetProtection/>
  <mergeCells count="6">
    <mergeCell ref="B1:D1"/>
    <mergeCell ref="A4:A5"/>
    <mergeCell ref="B4:B5"/>
    <mergeCell ref="C4:C5"/>
    <mergeCell ref="D4:D5"/>
    <mergeCell ref="A2:D2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79" customWidth="1"/>
    <col min="4" max="4" width="5.28125" style="79" customWidth="1"/>
    <col min="5" max="5" width="16.8515625" style="0" customWidth="1"/>
    <col min="6" max="6" width="5.421875" style="0" customWidth="1"/>
    <col min="7" max="7" width="14.00390625" style="0" customWidth="1"/>
    <col min="8" max="8" width="15.42187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9" ht="113.25" customHeight="1">
      <c r="D1" s="246"/>
      <c r="E1" s="246"/>
      <c r="F1" s="246"/>
      <c r="G1" s="334" t="s">
        <v>494</v>
      </c>
      <c r="H1" s="334"/>
      <c r="I1" s="334"/>
    </row>
    <row r="2" spans="1:9" ht="35.25" customHeight="1">
      <c r="A2" s="329" t="s">
        <v>482</v>
      </c>
      <c r="B2" s="329"/>
      <c r="C2" s="329"/>
      <c r="D2" s="329"/>
      <c r="E2" s="329"/>
      <c r="F2" s="329"/>
      <c r="G2" s="329"/>
      <c r="H2" s="329"/>
      <c r="I2" s="329"/>
    </row>
    <row r="3" spans="1:7" ht="15.75" customHeight="1">
      <c r="A3" s="414"/>
      <c r="B3" s="329"/>
      <c r="C3" s="329"/>
      <c r="D3" s="329"/>
      <c r="E3" s="329"/>
      <c r="F3" s="329"/>
      <c r="G3" s="329"/>
    </row>
    <row r="4" ht="8.25" customHeight="1"/>
    <row r="5" spans="1:9" s="55" customFormat="1" ht="39.75" customHeight="1">
      <c r="A5" s="418" t="s">
        <v>78</v>
      </c>
      <c r="B5" s="418" t="s">
        <v>130</v>
      </c>
      <c r="C5" s="418" t="s">
        <v>134</v>
      </c>
      <c r="D5" s="418" t="s">
        <v>131</v>
      </c>
      <c r="E5" s="418" t="s">
        <v>79</v>
      </c>
      <c r="F5" s="418" t="s">
        <v>132</v>
      </c>
      <c r="G5" s="408" t="s">
        <v>468</v>
      </c>
      <c r="H5" s="410" t="s">
        <v>467</v>
      </c>
      <c r="I5" s="408" t="s">
        <v>483</v>
      </c>
    </row>
    <row r="6" spans="1:9" s="55" customFormat="1" ht="102" customHeight="1">
      <c r="A6" s="419"/>
      <c r="B6" s="419"/>
      <c r="C6" s="419"/>
      <c r="D6" s="419"/>
      <c r="E6" s="419"/>
      <c r="F6" s="419"/>
      <c r="G6" s="408"/>
      <c r="H6" s="409"/>
      <c r="I6" s="409"/>
    </row>
    <row r="7" spans="1:9" s="78" customFormat="1" ht="47.25">
      <c r="A7" s="224" t="s">
        <v>396</v>
      </c>
      <c r="B7" s="195" t="s">
        <v>183</v>
      </c>
      <c r="C7" s="195" t="s">
        <v>117</v>
      </c>
      <c r="D7" s="195" t="s">
        <v>117</v>
      </c>
      <c r="E7" s="195" t="s">
        <v>118</v>
      </c>
      <c r="F7" s="195" t="s">
        <v>119</v>
      </c>
      <c r="G7" s="262">
        <f>G42</f>
        <v>4870826.0600000005</v>
      </c>
      <c r="H7" s="262">
        <f>H42</f>
        <v>3589915.81</v>
      </c>
      <c r="I7" s="319">
        <f>I42</f>
        <v>3430810.81</v>
      </c>
    </row>
    <row r="8" spans="1:12" s="58" customFormat="1" ht="158.25">
      <c r="A8" s="70" t="s">
        <v>184</v>
      </c>
      <c r="B8" s="197">
        <v>805</v>
      </c>
      <c r="C8" s="198" t="s">
        <v>120</v>
      </c>
      <c r="D8" s="198" t="s">
        <v>121</v>
      </c>
      <c r="E8" s="198" t="s">
        <v>347</v>
      </c>
      <c r="F8" s="199" t="s">
        <v>88</v>
      </c>
      <c r="G8" s="263">
        <v>570000</v>
      </c>
      <c r="H8" s="317">
        <v>539795</v>
      </c>
      <c r="I8" s="317">
        <v>545000</v>
      </c>
      <c r="L8" s="144"/>
    </row>
    <row r="9" spans="1:10" s="58" customFormat="1" ht="157.5">
      <c r="A9" s="66" t="s">
        <v>186</v>
      </c>
      <c r="B9" s="197">
        <v>805</v>
      </c>
      <c r="C9" s="194" t="s">
        <v>120</v>
      </c>
      <c r="D9" s="194" t="s">
        <v>122</v>
      </c>
      <c r="E9" s="201" t="s">
        <v>275</v>
      </c>
      <c r="F9" s="201" t="s">
        <v>88</v>
      </c>
      <c r="G9" s="264">
        <v>740000</v>
      </c>
      <c r="H9" s="317">
        <v>702180</v>
      </c>
      <c r="I9" s="317">
        <v>710000</v>
      </c>
      <c r="J9" s="144"/>
    </row>
    <row r="10" spans="1:10" s="55" customFormat="1" ht="94.5">
      <c r="A10" s="66" t="s">
        <v>188</v>
      </c>
      <c r="B10" s="197">
        <v>805</v>
      </c>
      <c r="C10" s="194" t="s">
        <v>120</v>
      </c>
      <c r="D10" s="194" t="s">
        <v>122</v>
      </c>
      <c r="E10" s="201" t="s">
        <v>275</v>
      </c>
      <c r="F10" s="201" t="s">
        <v>84</v>
      </c>
      <c r="G10" s="264">
        <v>165690</v>
      </c>
      <c r="H10" s="317">
        <v>25000</v>
      </c>
      <c r="I10" s="317">
        <v>19500</v>
      </c>
      <c r="J10" s="61"/>
    </row>
    <row r="11" spans="1:9" s="55" customFormat="1" ht="78.75">
      <c r="A11" s="66" t="s">
        <v>205</v>
      </c>
      <c r="B11" s="197">
        <v>805</v>
      </c>
      <c r="C11" s="194" t="s">
        <v>120</v>
      </c>
      <c r="D11" s="194" t="s">
        <v>122</v>
      </c>
      <c r="E11" s="201" t="s">
        <v>275</v>
      </c>
      <c r="F11" s="201" t="s">
        <v>89</v>
      </c>
      <c r="G11" s="264">
        <v>1000</v>
      </c>
      <c r="H11" s="317">
        <v>500</v>
      </c>
      <c r="I11" s="317">
        <v>500</v>
      </c>
    </row>
    <row r="12" spans="1:9" s="55" customFormat="1" ht="78.75">
      <c r="A12" s="66" t="s">
        <v>447</v>
      </c>
      <c r="B12" s="197">
        <v>805</v>
      </c>
      <c r="C12" s="194" t="s">
        <v>120</v>
      </c>
      <c r="D12" s="194" t="s">
        <v>450</v>
      </c>
      <c r="E12" s="201" t="s">
        <v>448</v>
      </c>
      <c r="F12" s="201" t="s">
        <v>449</v>
      </c>
      <c r="G12" s="264">
        <v>33000</v>
      </c>
      <c r="H12" s="317">
        <v>0</v>
      </c>
      <c r="I12" s="317">
        <v>0</v>
      </c>
    </row>
    <row r="13" spans="1:9" s="63" customFormat="1" ht="63">
      <c r="A13" s="66" t="s">
        <v>189</v>
      </c>
      <c r="B13" s="197">
        <v>805</v>
      </c>
      <c r="C13" s="194" t="s">
        <v>120</v>
      </c>
      <c r="D13" s="194" t="s">
        <v>123</v>
      </c>
      <c r="E13" s="201" t="s">
        <v>284</v>
      </c>
      <c r="F13" s="201" t="s">
        <v>89</v>
      </c>
      <c r="G13" s="264">
        <v>50000</v>
      </c>
      <c r="H13" s="321">
        <v>20000</v>
      </c>
      <c r="I13" s="321">
        <v>20000</v>
      </c>
    </row>
    <row r="14" spans="1:9" s="55" customFormat="1" ht="157.5">
      <c r="A14" s="66" t="s">
        <v>190</v>
      </c>
      <c r="B14" s="234">
        <v>805</v>
      </c>
      <c r="C14" s="235" t="s">
        <v>120</v>
      </c>
      <c r="D14" s="235" t="s">
        <v>124</v>
      </c>
      <c r="E14" s="201" t="s">
        <v>354</v>
      </c>
      <c r="F14" s="194" t="s">
        <v>84</v>
      </c>
      <c r="G14" s="265">
        <v>20000</v>
      </c>
      <c r="H14" s="317">
        <v>5000</v>
      </c>
      <c r="I14" s="317">
        <v>5000</v>
      </c>
    </row>
    <row r="15" spans="1:9" s="55" customFormat="1" ht="78.75">
      <c r="A15" s="244" t="s">
        <v>326</v>
      </c>
      <c r="B15" s="239">
        <v>805</v>
      </c>
      <c r="C15" s="240" t="s">
        <v>120</v>
      </c>
      <c r="D15" s="240" t="s">
        <v>124</v>
      </c>
      <c r="E15" s="245" t="s">
        <v>355</v>
      </c>
      <c r="F15" s="235" t="s">
        <v>84</v>
      </c>
      <c r="G15" s="266">
        <v>12000</v>
      </c>
      <c r="H15" s="317">
        <v>5000</v>
      </c>
      <c r="I15" s="317">
        <v>5000</v>
      </c>
    </row>
    <row r="16" spans="1:9" s="55" customFormat="1" ht="204.75">
      <c r="A16" s="238" t="s">
        <v>417</v>
      </c>
      <c r="B16" s="237" t="s">
        <v>183</v>
      </c>
      <c r="C16" s="237" t="s">
        <v>120</v>
      </c>
      <c r="D16" s="237" t="s">
        <v>124</v>
      </c>
      <c r="E16" s="242" t="s">
        <v>410</v>
      </c>
      <c r="F16" s="242">
        <v>200</v>
      </c>
      <c r="G16" s="267">
        <v>124.96</v>
      </c>
      <c r="H16" s="317">
        <v>0</v>
      </c>
      <c r="I16" s="317">
        <v>0</v>
      </c>
    </row>
    <row r="17" spans="1:9" s="55" customFormat="1" ht="299.25">
      <c r="A17" s="241" t="s">
        <v>418</v>
      </c>
      <c r="B17" s="237" t="s">
        <v>183</v>
      </c>
      <c r="C17" s="237" t="s">
        <v>120</v>
      </c>
      <c r="D17" s="237" t="s">
        <v>124</v>
      </c>
      <c r="E17" s="242" t="s">
        <v>411</v>
      </c>
      <c r="F17" s="242">
        <v>200</v>
      </c>
      <c r="G17" s="267">
        <v>526.12</v>
      </c>
      <c r="H17" s="317">
        <v>0</v>
      </c>
      <c r="I17" s="317">
        <v>0</v>
      </c>
    </row>
    <row r="18" spans="1:9" s="55" customFormat="1" ht="126">
      <c r="A18" s="241" t="s">
        <v>423</v>
      </c>
      <c r="B18" s="237" t="s">
        <v>183</v>
      </c>
      <c r="C18" s="237" t="s">
        <v>120</v>
      </c>
      <c r="D18" s="237" t="s">
        <v>124</v>
      </c>
      <c r="E18" s="242" t="s">
        <v>412</v>
      </c>
      <c r="F18" s="242">
        <v>200</v>
      </c>
      <c r="G18" s="267">
        <v>124.96</v>
      </c>
      <c r="H18" s="317">
        <v>0</v>
      </c>
      <c r="I18" s="317">
        <v>0</v>
      </c>
    </row>
    <row r="19" spans="1:9" s="55" customFormat="1" ht="157.5">
      <c r="A19" s="241" t="s">
        <v>422</v>
      </c>
      <c r="B19" s="237" t="s">
        <v>183</v>
      </c>
      <c r="C19" s="237" t="s">
        <v>120</v>
      </c>
      <c r="D19" s="237" t="s">
        <v>124</v>
      </c>
      <c r="E19" s="242" t="s">
        <v>415</v>
      </c>
      <c r="F19" s="242">
        <v>200</v>
      </c>
      <c r="G19" s="267">
        <v>124.96</v>
      </c>
      <c r="H19" s="317">
        <v>0</v>
      </c>
      <c r="I19" s="317">
        <v>0</v>
      </c>
    </row>
    <row r="20" spans="1:9" s="55" customFormat="1" ht="204.75">
      <c r="A20" s="241" t="s">
        <v>419</v>
      </c>
      <c r="B20" s="237" t="s">
        <v>183</v>
      </c>
      <c r="C20" s="237" t="s">
        <v>120</v>
      </c>
      <c r="D20" s="237" t="s">
        <v>124</v>
      </c>
      <c r="E20" s="242" t="s">
        <v>416</v>
      </c>
      <c r="F20" s="242">
        <v>200</v>
      </c>
      <c r="G20" s="267">
        <v>124.96</v>
      </c>
      <c r="H20" s="317">
        <v>0</v>
      </c>
      <c r="I20" s="317">
        <v>0</v>
      </c>
    </row>
    <row r="21" spans="1:9" s="55" customFormat="1" ht="189">
      <c r="A21" s="241" t="s">
        <v>420</v>
      </c>
      <c r="B21" s="237" t="s">
        <v>183</v>
      </c>
      <c r="C21" s="237" t="s">
        <v>120</v>
      </c>
      <c r="D21" s="237" t="s">
        <v>124</v>
      </c>
      <c r="E21" s="242" t="s">
        <v>414</v>
      </c>
      <c r="F21" s="242">
        <v>200</v>
      </c>
      <c r="G21" s="267">
        <v>124.96</v>
      </c>
      <c r="H21" s="317">
        <v>0</v>
      </c>
      <c r="I21" s="317">
        <v>0</v>
      </c>
    </row>
    <row r="22" spans="1:9" s="55" customFormat="1" ht="141.75">
      <c r="A22" s="241" t="s">
        <v>421</v>
      </c>
      <c r="B22" s="237" t="s">
        <v>183</v>
      </c>
      <c r="C22" s="237" t="s">
        <v>120</v>
      </c>
      <c r="D22" s="237" t="s">
        <v>124</v>
      </c>
      <c r="E22" s="242" t="s">
        <v>413</v>
      </c>
      <c r="F22" s="242">
        <v>200</v>
      </c>
      <c r="G22" s="267">
        <v>124.96</v>
      </c>
      <c r="H22" s="317">
        <v>0</v>
      </c>
      <c r="I22" s="317">
        <v>0</v>
      </c>
    </row>
    <row r="23" spans="1:9" s="55" customFormat="1" ht="63">
      <c r="A23" s="66" t="s">
        <v>393</v>
      </c>
      <c r="B23" s="197">
        <v>805</v>
      </c>
      <c r="C23" s="194" t="s">
        <v>120</v>
      </c>
      <c r="D23" s="194" t="s">
        <v>124</v>
      </c>
      <c r="E23" s="201" t="s">
        <v>332</v>
      </c>
      <c r="F23" s="194" t="s">
        <v>84</v>
      </c>
      <c r="G23" s="265">
        <v>45000</v>
      </c>
      <c r="H23" s="317">
        <v>15000</v>
      </c>
      <c r="I23" s="317">
        <v>15000</v>
      </c>
    </row>
    <row r="24" spans="1:9" s="55" customFormat="1" ht="157.5">
      <c r="A24" s="66" t="s">
        <v>302</v>
      </c>
      <c r="B24" s="197">
        <v>805</v>
      </c>
      <c r="C24" s="194" t="s">
        <v>121</v>
      </c>
      <c r="D24" s="194" t="s">
        <v>125</v>
      </c>
      <c r="E24" s="201" t="s">
        <v>285</v>
      </c>
      <c r="F24" s="201" t="s">
        <v>88</v>
      </c>
      <c r="G24" s="264">
        <v>82000</v>
      </c>
      <c r="H24" s="317">
        <v>85900</v>
      </c>
      <c r="I24" s="317">
        <v>0</v>
      </c>
    </row>
    <row r="25" spans="1:9" s="55" customFormat="1" ht="78.75">
      <c r="A25" s="66" t="s">
        <v>92</v>
      </c>
      <c r="B25" s="197">
        <v>805</v>
      </c>
      <c r="C25" s="194" t="s">
        <v>125</v>
      </c>
      <c r="D25" s="194" t="s">
        <v>126</v>
      </c>
      <c r="E25" s="201" t="s">
        <v>278</v>
      </c>
      <c r="F25" s="201" t="s">
        <v>84</v>
      </c>
      <c r="G25" s="264">
        <v>40000</v>
      </c>
      <c r="H25" s="317">
        <v>15000</v>
      </c>
      <c r="I25" s="317">
        <v>15000</v>
      </c>
    </row>
    <row r="26" spans="1:9" s="55" customFormat="1" ht="94.5">
      <c r="A26" s="323" t="s">
        <v>475</v>
      </c>
      <c r="B26" s="197">
        <v>805</v>
      </c>
      <c r="C26" s="194" t="s">
        <v>122</v>
      </c>
      <c r="D26" s="194" t="s">
        <v>484</v>
      </c>
      <c r="E26" s="324" t="s">
        <v>476</v>
      </c>
      <c r="F26" s="201" t="s">
        <v>84</v>
      </c>
      <c r="G26" s="264">
        <v>456303.93</v>
      </c>
      <c r="H26" s="264">
        <v>456303.93</v>
      </c>
      <c r="I26" s="325">
        <v>456303.93</v>
      </c>
    </row>
    <row r="27" spans="1:9" s="55" customFormat="1" ht="94.5">
      <c r="A27" s="323" t="s">
        <v>475</v>
      </c>
      <c r="B27" s="197">
        <v>805</v>
      </c>
      <c r="C27" s="194" t="s">
        <v>122</v>
      </c>
      <c r="D27" s="194" t="s">
        <v>484</v>
      </c>
      <c r="E27" s="324" t="s">
        <v>477</v>
      </c>
      <c r="F27" s="201" t="s">
        <v>84</v>
      </c>
      <c r="G27" s="264">
        <v>112716.88</v>
      </c>
      <c r="H27" s="264">
        <v>112716.88</v>
      </c>
      <c r="I27" s="325">
        <v>112716.88</v>
      </c>
    </row>
    <row r="28" spans="1:9" s="55" customFormat="1" ht="78.75">
      <c r="A28" s="66" t="s">
        <v>95</v>
      </c>
      <c r="B28" s="197">
        <v>805</v>
      </c>
      <c r="C28" s="194" t="s">
        <v>122</v>
      </c>
      <c r="D28" s="194" t="s">
        <v>127</v>
      </c>
      <c r="E28" s="201" t="s">
        <v>339</v>
      </c>
      <c r="F28" s="201" t="s">
        <v>84</v>
      </c>
      <c r="G28" s="264">
        <v>1000</v>
      </c>
      <c r="H28" s="317">
        <v>1000</v>
      </c>
      <c r="I28" s="317">
        <v>1000</v>
      </c>
    </row>
    <row r="29" spans="1:9" s="55" customFormat="1" ht="157.5">
      <c r="A29" s="66" t="s">
        <v>351</v>
      </c>
      <c r="B29" s="197">
        <v>805</v>
      </c>
      <c r="C29" s="194" t="s">
        <v>128</v>
      </c>
      <c r="D29" s="194" t="s">
        <v>121</v>
      </c>
      <c r="E29" s="201" t="s">
        <v>286</v>
      </c>
      <c r="F29" s="201" t="s">
        <v>84</v>
      </c>
      <c r="G29" s="264">
        <v>95543.66</v>
      </c>
      <c r="H29" s="317">
        <v>0</v>
      </c>
      <c r="I29" s="317">
        <v>0</v>
      </c>
    </row>
    <row r="30" spans="1:9" s="55" customFormat="1" ht="157.5">
      <c r="A30" s="66" t="s">
        <v>478</v>
      </c>
      <c r="B30" s="197">
        <v>805</v>
      </c>
      <c r="C30" s="194" t="s">
        <v>128</v>
      </c>
      <c r="D30" s="194" t="s">
        <v>121</v>
      </c>
      <c r="E30" s="201" t="s">
        <v>479</v>
      </c>
      <c r="F30" s="201" t="s">
        <v>84</v>
      </c>
      <c r="G30" s="264">
        <v>80000</v>
      </c>
      <c r="H30" s="317">
        <v>80000</v>
      </c>
      <c r="I30" s="317">
        <v>80000</v>
      </c>
    </row>
    <row r="31" spans="1:9" s="55" customFormat="1" ht="63">
      <c r="A31" s="66" t="s">
        <v>83</v>
      </c>
      <c r="B31" s="197">
        <v>805</v>
      </c>
      <c r="C31" s="194" t="s">
        <v>128</v>
      </c>
      <c r="D31" s="194" t="s">
        <v>125</v>
      </c>
      <c r="E31" s="201" t="s">
        <v>281</v>
      </c>
      <c r="F31" s="201" t="s">
        <v>84</v>
      </c>
      <c r="G31" s="264">
        <v>322000</v>
      </c>
      <c r="H31" s="317">
        <v>175000</v>
      </c>
      <c r="I31" s="317">
        <v>149000</v>
      </c>
    </row>
    <row r="32" spans="1:12" s="55" customFormat="1" ht="63">
      <c r="A32" s="220" t="s">
        <v>352</v>
      </c>
      <c r="B32" s="197">
        <v>805</v>
      </c>
      <c r="C32" s="194" t="s">
        <v>128</v>
      </c>
      <c r="D32" s="194" t="s">
        <v>125</v>
      </c>
      <c r="E32" s="201" t="s">
        <v>353</v>
      </c>
      <c r="F32" s="201" t="s">
        <v>84</v>
      </c>
      <c r="G32" s="264">
        <v>5000</v>
      </c>
      <c r="H32" s="317">
        <v>5000</v>
      </c>
      <c r="I32" s="317">
        <v>1000</v>
      </c>
      <c r="J32" s="61"/>
      <c r="L32" s="61"/>
    </row>
    <row r="33" spans="1:12" s="55" customFormat="1" ht="78.75">
      <c r="A33" s="220" t="s">
        <v>85</v>
      </c>
      <c r="B33" s="197">
        <v>805</v>
      </c>
      <c r="C33" s="194" t="s">
        <v>128</v>
      </c>
      <c r="D33" s="194" t="s">
        <v>125</v>
      </c>
      <c r="E33" s="201" t="s">
        <v>469</v>
      </c>
      <c r="F33" s="201" t="s">
        <v>84</v>
      </c>
      <c r="G33" s="264">
        <v>30000</v>
      </c>
      <c r="H33" s="317">
        <v>0</v>
      </c>
      <c r="I33" s="317">
        <v>0</v>
      </c>
      <c r="J33" s="61"/>
      <c r="L33" s="61"/>
    </row>
    <row r="34" spans="1:12" s="55" customFormat="1" ht="157.5">
      <c r="A34" s="220" t="s">
        <v>480</v>
      </c>
      <c r="B34" s="197">
        <v>805</v>
      </c>
      <c r="C34" s="194" t="s">
        <v>128</v>
      </c>
      <c r="D34" s="194" t="s">
        <v>125</v>
      </c>
      <c r="E34" s="201" t="s">
        <v>481</v>
      </c>
      <c r="F34" s="201" t="s">
        <v>84</v>
      </c>
      <c r="G34" s="264">
        <v>152165.71</v>
      </c>
      <c r="H34" s="317">
        <v>0</v>
      </c>
      <c r="I34" s="317">
        <v>0</v>
      </c>
      <c r="J34" s="61"/>
      <c r="L34" s="61"/>
    </row>
    <row r="35" spans="1:9" s="55" customFormat="1" ht="94.5">
      <c r="A35" s="66" t="s">
        <v>192</v>
      </c>
      <c r="B35" s="197">
        <v>805</v>
      </c>
      <c r="C35" s="194" t="s">
        <v>116</v>
      </c>
      <c r="D35" s="194" t="s">
        <v>116</v>
      </c>
      <c r="E35" s="201" t="s">
        <v>342</v>
      </c>
      <c r="F35" s="201" t="s">
        <v>84</v>
      </c>
      <c r="G35" s="264">
        <v>1000</v>
      </c>
      <c r="H35" s="317">
        <v>1000</v>
      </c>
      <c r="I35" s="317">
        <v>1000</v>
      </c>
    </row>
    <row r="36" spans="1:15" s="55" customFormat="1" ht="173.25">
      <c r="A36" s="84" t="s">
        <v>193</v>
      </c>
      <c r="B36" s="197">
        <v>805</v>
      </c>
      <c r="C36" s="201" t="s">
        <v>129</v>
      </c>
      <c r="D36" s="201" t="s">
        <v>120</v>
      </c>
      <c r="E36" s="201" t="s">
        <v>283</v>
      </c>
      <c r="F36" s="201" t="s">
        <v>88</v>
      </c>
      <c r="G36" s="264">
        <v>804000</v>
      </c>
      <c r="H36" s="317">
        <v>775000</v>
      </c>
      <c r="I36" s="317">
        <v>775000</v>
      </c>
      <c r="K36" s="61"/>
      <c r="O36" s="61"/>
    </row>
    <row r="37" spans="1:15" s="55" customFormat="1" ht="110.25">
      <c r="A37" s="66" t="s">
        <v>180</v>
      </c>
      <c r="B37" s="197">
        <v>805</v>
      </c>
      <c r="C37" s="194" t="s">
        <v>129</v>
      </c>
      <c r="D37" s="194" t="s">
        <v>120</v>
      </c>
      <c r="E37" s="201" t="s">
        <v>283</v>
      </c>
      <c r="F37" s="201" t="s">
        <v>84</v>
      </c>
      <c r="G37" s="264">
        <v>713000</v>
      </c>
      <c r="H37" s="317">
        <v>442000</v>
      </c>
      <c r="I37" s="317">
        <v>391270</v>
      </c>
      <c r="O37" s="61"/>
    </row>
    <row r="38" spans="1:9" s="55" customFormat="1" ht="78.75">
      <c r="A38" s="220" t="s">
        <v>264</v>
      </c>
      <c r="B38" s="197">
        <v>805</v>
      </c>
      <c r="C38" s="194" t="s">
        <v>129</v>
      </c>
      <c r="D38" s="194" t="s">
        <v>120</v>
      </c>
      <c r="E38" s="201" t="s">
        <v>283</v>
      </c>
      <c r="F38" s="201" t="s">
        <v>89</v>
      </c>
      <c r="G38" s="264">
        <v>2000</v>
      </c>
      <c r="H38" s="317">
        <v>1000</v>
      </c>
      <c r="I38" s="317">
        <v>1000</v>
      </c>
    </row>
    <row r="39" spans="1:12" s="55" customFormat="1" ht="193.5" customHeight="1">
      <c r="A39" s="206" t="s">
        <v>330</v>
      </c>
      <c r="B39" s="197">
        <v>805</v>
      </c>
      <c r="C39" s="194" t="s">
        <v>129</v>
      </c>
      <c r="D39" s="194" t="s">
        <v>120</v>
      </c>
      <c r="E39" s="201" t="s">
        <v>328</v>
      </c>
      <c r="F39" s="201" t="s">
        <v>88</v>
      </c>
      <c r="G39" s="264">
        <v>12500</v>
      </c>
      <c r="H39" s="317">
        <v>12500</v>
      </c>
      <c r="I39" s="317">
        <v>12500</v>
      </c>
      <c r="L39" s="61"/>
    </row>
    <row r="40" spans="1:9" s="63" customFormat="1" ht="220.5">
      <c r="A40" s="206" t="s">
        <v>330</v>
      </c>
      <c r="B40" s="197">
        <v>805</v>
      </c>
      <c r="C40" s="194" t="s">
        <v>129</v>
      </c>
      <c r="D40" s="194" t="s">
        <v>120</v>
      </c>
      <c r="E40" s="201" t="s">
        <v>329</v>
      </c>
      <c r="F40" s="201" t="s">
        <v>88</v>
      </c>
      <c r="G40" s="264">
        <v>208610</v>
      </c>
      <c r="H40" s="318">
        <v>0</v>
      </c>
      <c r="I40" s="318">
        <v>0</v>
      </c>
    </row>
    <row r="41" spans="1:9" ht="78.75">
      <c r="A41" s="66" t="s">
        <v>114</v>
      </c>
      <c r="B41" s="197">
        <v>805</v>
      </c>
      <c r="C41" s="194" t="s">
        <v>126</v>
      </c>
      <c r="D41" s="194" t="s">
        <v>120</v>
      </c>
      <c r="E41" s="201" t="s">
        <v>356</v>
      </c>
      <c r="F41" s="201" t="s">
        <v>106</v>
      </c>
      <c r="G41" s="264">
        <v>115020</v>
      </c>
      <c r="H41" s="322">
        <v>115020</v>
      </c>
      <c r="I41" s="322">
        <v>115020</v>
      </c>
    </row>
    <row r="42" spans="1:9" ht="15.75">
      <c r="A42" s="75" t="s">
        <v>107</v>
      </c>
      <c r="B42" s="75"/>
      <c r="C42" s="81"/>
      <c r="D42" s="81"/>
      <c r="E42" s="69"/>
      <c r="F42" s="69"/>
      <c r="G42" s="268">
        <f>SUM(G8:G41)</f>
        <v>4870826.0600000005</v>
      </c>
      <c r="H42" s="320">
        <f>SUM(H8:H41)</f>
        <v>3589915.81</v>
      </c>
      <c r="I42" s="320">
        <f>SUM(I8:I41)</f>
        <v>3430810.81</v>
      </c>
    </row>
  </sheetData>
  <sheetProtection/>
  <mergeCells count="12">
    <mergeCell ref="A2:I2"/>
    <mergeCell ref="G1:I1"/>
    <mergeCell ref="A3:G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120" zoomScaleNormal="120" zoomScalePageLayoutView="0" workbookViewId="0" topLeftCell="A1">
      <selection activeCell="H24" sqref="H24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79" customWidth="1"/>
    <col min="4" max="4" width="5.28125" style="79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53.75" customHeight="1">
      <c r="D1" s="420" t="s">
        <v>430</v>
      </c>
      <c r="E1" s="420"/>
      <c r="F1" s="420"/>
      <c r="G1" s="420"/>
    </row>
    <row r="2" spans="1:7" ht="35.25" customHeight="1">
      <c r="A2" s="329" t="s">
        <v>406</v>
      </c>
      <c r="B2" s="329"/>
      <c r="C2" s="329"/>
      <c r="D2" s="329"/>
      <c r="E2" s="329"/>
      <c r="F2" s="329"/>
      <c r="G2" s="329"/>
    </row>
    <row r="3" ht="4.5" customHeight="1"/>
    <row r="4" spans="1:7" s="55" customFormat="1" ht="39.75" customHeight="1">
      <c r="A4" s="418" t="s">
        <v>78</v>
      </c>
      <c r="B4" s="418" t="s">
        <v>130</v>
      </c>
      <c r="C4" s="418" t="s">
        <v>134</v>
      </c>
      <c r="D4" s="418" t="s">
        <v>131</v>
      </c>
      <c r="E4" s="418" t="s">
        <v>79</v>
      </c>
      <c r="F4" s="418" t="s">
        <v>132</v>
      </c>
      <c r="G4" s="418" t="s">
        <v>133</v>
      </c>
    </row>
    <row r="5" spans="1:7" s="55" customFormat="1" ht="102" customHeight="1">
      <c r="A5" s="419"/>
      <c r="B5" s="419"/>
      <c r="C5" s="419"/>
      <c r="D5" s="419"/>
      <c r="E5" s="419"/>
      <c r="F5" s="419"/>
      <c r="G5" s="419"/>
    </row>
    <row r="6" spans="1:7" s="78" customFormat="1" ht="47.25">
      <c r="A6" s="224" t="s">
        <v>396</v>
      </c>
      <c r="B6" s="195" t="s">
        <v>183</v>
      </c>
      <c r="C6" s="195" t="s">
        <v>117</v>
      </c>
      <c r="D6" s="195" t="s">
        <v>117</v>
      </c>
      <c r="E6" s="195" t="s">
        <v>118</v>
      </c>
      <c r="F6" s="195" t="s">
        <v>119</v>
      </c>
      <c r="G6" s="196">
        <f>G36</f>
        <v>3926993.5399999996</v>
      </c>
    </row>
    <row r="7" spans="1:12" s="58" customFormat="1" ht="150" customHeight="1">
      <c r="A7" s="70" t="s">
        <v>184</v>
      </c>
      <c r="B7" s="197">
        <v>805</v>
      </c>
      <c r="C7" s="198" t="s">
        <v>120</v>
      </c>
      <c r="D7" s="198" t="s">
        <v>121</v>
      </c>
      <c r="E7" s="198" t="s">
        <v>347</v>
      </c>
      <c r="F7" s="199" t="s">
        <v>88</v>
      </c>
      <c r="G7" s="200">
        <v>555000</v>
      </c>
      <c r="L7" s="144"/>
    </row>
    <row r="8" spans="1:10" s="58" customFormat="1" ht="153" customHeight="1">
      <c r="A8" s="66" t="s">
        <v>186</v>
      </c>
      <c r="B8" s="197">
        <v>805</v>
      </c>
      <c r="C8" s="194" t="s">
        <v>120</v>
      </c>
      <c r="D8" s="194" t="s">
        <v>122</v>
      </c>
      <c r="E8" s="201" t="s">
        <v>275</v>
      </c>
      <c r="F8" s="201" t="s">
        <v>88</v>
      </c>
      <c r="G8" s="202">
        <v>697000</v>
      </c>
      <c r="I8" s="221"/>
      <c r="J8" s="144"/>
    </row>
    <row r="9" spans="1:10" s="55" customFormat="1" ht="94.5" customHeight="1">
      <c r="A9" s="66" t="s">
        <v>188</v>
      </c>
      <c r="B9" s="197">
        <v>805</v>
      </c>
      <c r="C9" s="194" t="s">
        <v>120</v>
      </c>
      <c r="D9" s="194" t="s">
        <v>122</v>
      </c>
      <c r="E9" s="201" t="s">
        <v>275</v>
      </c>
      <c r="F9" s="201" t="s">
        <v>84</v>
      </c>
      <c r="G9" s="202">
        <v>151190</v>
      </c>
      <c r="I9" s="61"/>
      <c r="J9" s="61"/>
    </row>
    <row r="10" spans="1:7" s="55" customFormat="1" ht="78.75" customHeight="1">
      <c r="A10" s="66" t="s">
        <v>205</v>
      </c>
      <c r="B10" s="197">
        <v>805</v>
      </c>
      <c r="C10" s="194" t="s">
        <v>120</v>
      </c>
      <c r="D10" s="194" t="s">
        <v>122</v>
      </c>
      <c r="E10" s="201" t="s">
        <v>275</v>
      </c>
      <c r="F10" s="201" t="s">
        <v>89</v>
      </c>
      <c r="G10" s="202">
        <v>3000</v>
      </c>
    </row>
    <row r="11" spans="1:7" s="55" customFormat="1" ht="47.25">
      <c r="A11" s="66" t="s">
        <v>425</v>
      </c>
      <c r="B11" s="197">
        <v>805</v>
      </c>
      <c r="C11" s="194" t="s">
        <v>120</v>
      </c>
      <c r="D11" s="194" t="s">
        <v>116</v>
      </c>
      <c r="E11" s="201" t="s">
        <v>424</v>
      </c>
      <c r="F11" s="201" t="s">
        <v>89</v>
      </c>
      <c r="G11" s="202">
        <v>100000</v>
      </c>
    </row>
    <row r="12" spans="1:7" s="63" customFormat="1" ht="64.5" customHeight="1">
      <c r="A12" s="66" t="s">
        <v>189</v>
      </c>
      <c r="B12" s="197">
        <v>805</v>
      </c>
      <c r="C12" s="194" t="s">
        <v>120</v>
      </c>
      <c r="D12" s="194" t="s">
        <v>123</v>
      </c>
      <c r="E12" s="201" t="s">
        <v>284</v>
      </c>
      <c r="F12" s="201" t="s">
        <v>89</v>
      </c>
      <c r="G12" s="202">
        <v>20000</v>
      </c>
    </row>
    <row r="13" spans="1:7" s="55" customFormat="1" ht="157.5">
      <c r="A13" s="66" t="s">
        <v>190</v>
      </c>
      <c r="B13" s="234">
        <v>805</v>
      </c>
      <c r="C13" s="235" t="s">
        <v>120</v>
      </c>
      <c r="D13" s="235" t="s">
        <v>124</v>
      </c>
      <c r="E13" s="201" t="s">
        <v>354</v>
      </c>
      <c r="F13" s="194" t="s">
        <v>84</v>
      </c>
      <c r="G13" s="203">
        <v>20000</v>
      </c>
    </row>
    <row r="14" spans="1:7" s="55" customFormat="1" ht="81.75" customHeight="1">
      <c r="A14" s="244" t="s">
        <v>326</v>
      </c>
      <c r="B14" s="239">
        <v>805</v>
      </c>
      <c r="C14" s="240" t="s">
        <v>120</v>
      </c>
      <c r="D14" s="240" t="s">
        <v>124</v>
      </c>
      <c r="E14" s="245" t="s">
        <v>355</v>
      </c>
      <c r="F14" s="235" t="s">
        <v>84</v>
      </c>
      <c r="G14" s="236">
        <v>5000</v>
      </c>
    </row>
    <row r="15" spans="1:7" s="55" customFormat="1" ht="204.75">
      <c r="A15" s="238" t="s">
        <v>417</v>
      </c>
      <c r="B15" s="237" t="s">
        <v>183</v>
      </c>
      <c r="C15" s="237" t="s">
        <v>120</v>
      </c>
      <c r="D15" s="237" t="s">
        <v>124</v>
      </c>
      <c r="E15" s="242" t="s">
        <v>410</v>
      </c>
      <c r="F15" s="242">
        <v>200</v>
      </c>
      <c r="G15" s="243">
        <v>125.14</v>
      </c>
    </row>
    <row r="16" spans="1:7" s="55" customFormat="1" ht="299.25">
      <c r="A16" s="241" t="s">
        <v>418</v>
      </c>
      <c r="B16" s="237" t="s">
        <v>183</v>
      </c>
      <c r="C16" s="237" t="s">
        <v>120</v>
      </c>
      <c r="D16" s="237" t="s">
        <v>124</v>
      </c>
      <c r="E16" s="242" t="s">
        <v>411</v>
      </c>
      <c r="F16" s="242">
        <v>200</v>
      </c>
      <c r="G16" s="243">
        <v>526.87</v>
      </c>
    </row>
    <row r="17" spans="1:7" s="55" customFormat="1" ht="126">
      <c r="A17" s="241" t="s">
        <v>423</v>
      </c>
      <c r="B17" s="237" t="s">
        <v>183</v>
      </c>
      <c r="C17" s="237" t="s">
        <v>120</v>
      </c>
      <c r="D17" s="237" t="s">
        <v>124</v>
      </c>
      <c r="E17" s="242" t="s">
        <v>412</v>
      </c>
      <c r="F17" s="242">
        <v>200</v>
      </c>
      <c r="G17" s="243">
        <v>125.14</v>
      </c>
    </row>
    <row r="18" spans="1:7" s="55" customFormat="1" ht="157.5">
      <c r="A18" s="241" t="s">
        <v>422</v>
      </c>
      <c r="B18" s="237" t="s">
        <v>183</v>
      </c>
      <c r="C18" s="237" t="s">
        <v>120</v>
      </c>
      <c r="D18" s="237" t="s">
        <v>124</v>
      </c>
      <c r="E18" s="242" t="s">
        <v>415</v>
      </c>
      <c r="F18" s="242">
        <v>200</v>
      </c>
      <c r="G18" s="243">
        <v>125.14</v>
      </c>
    </row>
    <row r="19" spans="1:7" s="55" customFormat="1" ht="204.75">
      <c r="A19" s="241" t="s">
        <v>419</v>
      </c>
      <c r="B19" s="237" t="s">
        <v>183</v>
      </c>
      <c r="C19" s="237" t="s">
        <v>120</v>
      </c>
      <c r="D19" s="237" t="s">
        <v>124</v>
      </c>
      <c r="E19" s="242" t="s">
        <v>416</v>
      </c>
      <c r="F19" s="242">
        <v>200</v>
      </c>
      <c r="G19" s="243">
        <v>125.14</v>
      </c>
    </row>
    <row r="20" spans="1:7" s="55" customFormat="1" ht="189">
      <c r="A20" s="241" t="s">
        <v>420</v>
      </c>
      <c r="B20" s="237" t="s">
        <v>183</v>
      </c>
      <c r="C20" s="237" t="s">
        <v>120</v>
      </c>
      <c r="D20" s="237" t="s">
        <v>124</v>
      </c>
      <c r="E20" s="242" t="s">
        <v>414</v>
      </c>
      <c r="F20" s="242">
        <v>200</v>
      </c>
      <c r="G20" s="243">
        <v>125.14</v>
      </c>
    </row>
    <row r="21" spans="1:7" s="55" customFormat="1" ht="141.75">
      <c r="A21" s="241" t="s">
        <v>421</v>
      </c>
      <c r="B21" s="237" t="s">
        <v>183</v>
      </c>
      <c r="C21" s="237" t="s">
        <v>120</v>
      </c>
      <c r="D21" s="237" t="s">
        <v>124</v>
      </c>
      <c r="E21" s="242" t="s">
        <v>413</v>
      </c>
      <c r="F21" s="242">
        <v>200</v>
      </c>
      <c r="G21" s="243">
        <v>125.14</v>
      </c>
    </row>
    <row r="22" spans="1:7" s="55" customFormat="1" ht="70.5" customHeight="1">
      <c r="A22" s="66" t="s">
        <v>393</v>
      </c>
      <c r="B22" s="197">
        <v>805</v>
      </c>
      <c r="C22" s="194" t="s">
        <v>120</v>
      </c>
      <c r="D22" s="194" t="s">
        <v>124</v>
      </c>
      <c r="E22" s="201" t="s">
        <v>332</v>
      </c>
      <c r="F22" s="194" t="s">
        <v>84</v>
      </c>
      <c r="G22" s="203">
        <v>55000</v>
      </c>
    </row>
    <row r="23" spans="1:7" s="55" customFormat="1" ht="141" customHeight="1">
      <c r="A23" s="66" t="s">
        <v>302</v>
      </c>
      <c r="B23" s="197">
        <v>805</v>
      </c>
      <c r="C23" s="194" t="s">
        <v>121</v>
      </c>
      <c r="D23" s="194" t="s">
        <v>125</v>
      </c>
      <c r="E23" s="201" t="s">
        <v>285</v>
      </c>
      <c r="F23" s="201" t="s">
        <v>88</v>
      </c>
      <c r="G23" s="202">
        <v>81000</v>
      </c>
    </row>
    <row r="24" spans="1:7" s="55" customFormat="1" ht="80.25" customHeight="1">
      <c r="A24" s="66" t="s">
        <v>92</v>
      </c>
      <c r="B24" s="197">
        <v>805</v>
      </c>
      <c r="C24" s="194" t="s">
        <v>125</v>
      </c>
      <c r="D24" s="194" t="s">
        <v>126</v>
      </c>
      <c r="E24" s="201" t="s">
        <v>278</v>
      </c>
      <c r="F24" s="201" t="s">
        <v>84</v>
      </c>
      <c r="G24" s="202">
        <v>20000</v>
      </c>
    </row>
    <row r="25" spans="1:7" s="55" customFormat="1" ht="82.5" customHeight="1">
      <c r="A25" s="66" t="s">
        <v>95</v>
      </c>
      <c r="B25" s="197">
        <v>805</v>
      </c>
      <c r="C25" s="194" t="s">
        <v>122</v>
      </c>
      <c r="D25" s="194" t="s">
        <v>127</v>
      </c>
      <c r="E25" s="201" t="s">
        <v>339</v>
      </c>
      <c r="F25" s="201" t="s">
        <v>84</v>
      </c>
      <c r="G25" s="202">
        <v>1000</v>
      </c>
    </row>
    <row r="26" spans="1:7" s="55" customFormat="1" ht="61.5" customHeight="1">
      <c r="A26" s="66" t="s">
        <v>351</v>
      </c>
      <c r="B26" s="197">
        <v>805</v>
      </c>
      <c r="C26" s="194" t="s">
        <v>128</v>
      </c>
      <c r="D26" s="194" t="s">
        <v>121</v>
      </c>
      <c r="E26" s="201" t="s">
        <v>286</v>
      </c>
      <c r="F26" s="201" t="s">
        <v>84</v>
      </c>
      <c r="G26" s="202">
        <v>95011.83</v>
      </c>
    </row>
    <row r="27" spans="1:7" s="55" customFormat="1" ht="61.5" customHeight="1">
      <c r="A27" s="66" t="s">
        <v>83</v>
      </c>
      <c r="B27" s="197">
        <v>805</v>
      </c>
      <c r="C27" s="194" t="s">
        <v>128</v>
      </c>
      <c r="D27" s="194" t="s">
        <v>125</v>
      </c>
      <c r="E27" s="201" t="s">
        <v>281</v>
      </c>
      <c r="F27" s="201" t="s">
        <v>84</v>
      </c>
      <c r="G27" s="202">
        <v>286000</v>
      </c>
    </row>
    <row r="28" spans="1:12" s="55" customFormat="1" ht="54" customHeight="1">
      <c r="A28" s="220" t="s">
        <v>352</v>
      </c>
      <c r="B28" s="197">
        <v>805</v>
      </c>
      <c r="C28" s="194" t="s">
        <v>128</v>
      </c>
      <c r="D28" s="194" t="s">
        <v>125</v>
      </c>
      <c r="E28" s="201" t="s">
        <v>353</v>
      </c>
      <c r="F28" s="201" t="s">
        <v>84</v>
      </c>
      <c r="G28" s="202">
        <v>5000</v>
      </c>
      <c r="J28" s="61"/>
      <c r="L28" s="61"/>
    </row>
    <row r="29" spans="1:7" s="55" customFormat="1" ht="99.75" customHeight="1">
      <c r="A29" s="66" t="s">
        <v>192</v>
      </c>
      <c r="B29" s="197">
        <v>805</v>
      </c>
      <c r="C29" s="194" t="s">
        <v>116</v>
      </c>
      <c r="D29" s="194" t="s">
        <v>116</v>
      </c>
      <c r="E29" s="201" t="s">
        <v>342</v>
      </c>
      <c r="F29" s="201" t="s">
        <v>84</v>
      </c>
      <c r="G29" s="202">
        <v>1000</v>
      </c>
    </row>
    <row r="30" spans="1:15" s="55" customFormat="1" ht="108.75" customHeight="1">
      <c r="A30" s="84" t="s">
        <v>193</v>
      </c>
      <c r="B30" s="197">
        <v>805</v>
      </c>
      <c r="C30" s="201" t="s">
        <v>129</v>
      </c>
      <c r="D30" s="201" t="s">
        <v>120</v>
      </c>
      <c r="E30" s="201" t="s">
        <v>283</v>
      </c>
      <c r="F30" s="201" t="s">
        <v>88</v>
      </c>
      <c r="G30" s="202">
        <v>775000</v>
      </c>
      <c r="I30" s="61"/>
      <c r="K30" s="61"/>
      <c r="O30" s="61"/>
    </row>
    <row r="31" spans="1:15" s="55" customFormat="1" ht="83.25" customHeight="1">
      <c r="A31" s="66" t="s">
        <v>180</v>
      </c>
      <c r="B31" s="197">
        <v>805</v>
      </c>
      <c r="C31" s="194" t="s">
        <v>129</v>
      </c>
      <c r="D31" s="194" t="s">
        <v>120</v>
      </c>
      <c r="E31" s="201" t="s">
        <v>283</v>
      </c>
      <c r="F31" s="201" t="s">
        <v>84</v>
      </c>
      <c r="G31" s="202">
        <v>701000</v>
      </c>
      <c r="O31" s="61"/>
    </row>
    <row r="32" spans="1:7" s="55" customFormat="1" ht="88.5" customHeight="1">
      <c r="A32" s="220" t="s">
        <v>264</v>
      </c>
      <c r="B32" s="197">
        <v>805</v>
      </c>
      <c r="C32" s="194" t="s">
        <v>129</v>
      </c>
      <c r="D32" s="194" t="s">
        <v>120</v>
      </c>
      <c r="E32" s="201" t="s">
        <v>283</v>
      </c>
      <c r="F32" s="201" t="s">
        <v>89</v>
      </c>
      <c r="G32" s="202">
        <v>2000</v>
      </c>
    </row>
    <row r="33" spans="1:12" s="55" customFormat="1" ht="194.25" customHeight="1">
      <c r="A33" s="206" t="s">
        <v>330</v>
      </c>
      <c r="B33" s="197">
        <v>805</v>
      </c>
      <c r="C33" s="194" t="s">
        <v>129</v>
      </c>
      <c r="D33" s="194" t="s">
        <v>120</v>
      </c>
      <c r="E33" s="201" t="s">
        <v>328</v>
      </c>
      <c r="F33" s="201" t="s">
        <v>88</v>
      </c>
      <c r="G33" s="202">
        <v>16000</v>
      </c>
      <c r="L33" s="61"/>
    </row>
    <row r="34" spans="1:7" s="63" customFormat="1" ht="78.75" customHeight="1">
      <c r="A34" s="206" t="s">
        <v>330</v>
      </c>
      <c r="B34" s="197">
        <v>805</v>
      </c>
      <c r="C34" s="194" t="s">
        <v>129</v>
      </c>
      <c r="D34" s="194" t="s">
        <v>120</v>
      </c>
      <c r="E34" s="201" t="s">
        <v>329</v>
      </c>
      <c r="F34" s="201" t="s">
        <v>84</v>
      </c>
      <c r="G34" s="202">
        <v>221494</v>
      </c>
    </row>
    <row r="35" spans="1:7" ht="78.75">
      <c r="A35" s="66" t="s">
        <v>114</v>
      </c>
      <c r="B35" s="197">
        <v>805</v>
      </c>
      <c r="C35" s="194" t="s">
        <v>126</v>
      </c>
      <c r="D35" s="194" t="s">
        <v>120</v>
      </c>
      <c r="E35" s="201" t="s">
        <v>356</v>
      </c>
      <c r="F35" s="201" t="s">
        <v>106</v>
      </c>
      <c r="G35" s="202">
        <v>115020</v>
      </c>
    </row>
    <row r="36" spans="1:7" ht="15.75">
      <c r="A36" s="75" t="s">
        <v>107</v>
      </c>
      <c r="B36" s="75"/>
      <c r="C36" s="81"/>
      <c r="D36" s="81"/>
      <c r="E36" s="69"/>
      <c r="F36" s="69"/>
      <c r="G36" s="65">
        <f>SUM(G7:G35)</f>
        <v>3926993.5399999996</v>
      </c>
    </row>
  </sheetData>
  <sheetProtection/>
  <mergeCells count="9">
    <mergeCell ref="D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79" customWidth="1"/>
    <col min="4" max="4" width="4.8515625" style="79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421" t="s">
        <v>267</v>
      </c>
      <c r="F1" s="421"/>
      <c r="G1" s="421"/>
      <c r="H1" s="421"/>
    </row>
    <row r="2" spans="1:8" ht="39.75" customHeight="1">
      <c r="A2" s="329" t="s">
        <v>201</v>
      </c>
      <c r="B2" s="329"/>
      <c r="C2" s="329"/>
      <c r="D2" s="329"/>
      <c r="E2" s="329"/>
      <c r="F2" s="329"/>
      <c r="G2" s="329"/>
      <c r="H2" s="329"/>
    </row>
    <row r="3" ht="4.5" customHeight="1"/>
    <row r="4" spans="1:8" s="55" customFormat="1" ht="39.75" customHeight="1">
      <c r="A4" s="422" t="s">
        <v>78</v>
      </c>
      <c r="B4" s="422" t="s">
        <v>130</v>
      </c>
      <c r="C4" s="422" t="s">
        <v>134</v>
      </c>
      <c r="D4" s="422" t="s">
        <v>131</v>
      </c>
      <c r="E4" s="422" t="s">
        <v>79</v>
      </c>
      <c r="F4" s="422" t="s">
        <v>252</v>
      </c>
      <c r="G4" s="422" t="s">
        <v>202</v>
      </c>
      <c r="H4" s="425" t="s">
        <v>251</v>
      </c>
    </row>
    <row r="5" spans="1:8" s="55" customFormat="1" ht="102" customHeight="1">
      <c r="A5" s="423"/>
      <c r="B5" s="424"/>
      <c r="C5" s="423"/>
      <c r="D5" s="423"/>
      <c r="E5" s="423"/>
      <c r="F5" s="423"/>
      <c r="G5" s="423"/>
      <c r="H5" s="426"/>
    </row>
    <row r="6" spans="1:8" s="78" customFormat="1" ht="47.25">
      <c r="A6" s="80" t="s">
        <v>182</v>
      </c>
      <c r="B6" s="81" t="s">
        <v>183</v>
      </c>
      <c r="C6" s="81" t="s">
        <v>117</v>
      </c>
      <c r="D6" s="81" t="s">
        <v>117</v>
      </c>
      <c r="E6" s="81" t="s">
        <v>118</v>
      </c>
      <c r="F6" s="81" t="s">
        <v>119</v>
      </c>
      <c r="G6" s="82">
        <f>SUM(G7:G25)</f>
        <v>3152760</v>
      </c>
      <c r="H6" s="82">
        <f>SUM(H7:H25)</f>
        <v>4266982</v>
      </c>
    </row>
    <row r="7" spans="1:8" s="58" customFormat="1" ht="158.25">
      <c r="A7" s="70" t="s">
        <v>184</v>
      </c>
      <c r="B7" s="70">
        <v>805</v>
      </c>
      <c r="C7" s="83" t="s">
        <v>120</v>
      </c>
      <c r="D7" s="83" t="s">
        <v>121</v>
      </c>
      <c r="E7" s="71" t="s">
        <v>185</v>
      </c>
      <c r="F7" s="71" t="s">
        <v>88</v>
      </c>
      <c r="G7" s="74">
        <v>469000</v>
      </c>
      <c r="H7" s="74">
        <v>469000</v>
      </c>
    </row>
    <row r="8" spans="1:8" s="58" customFormat="1" ht="157.5">
      <c r="A8" s="66" t="s">
        <v>203</v>
      </c>
      <c r="B8" s="70">
        <v>805</v>
      </c>
      <c r="C8" s="73" t="s">
        <v>120</v>
      </c>
      <c r="D8" s="73" t="s">
        <v>122</v>
      </c>
      <c r="E8" s="67" t="s">
        <v>187</v>
      </c>
      <c r="F8" s="67" t="s">
        <v>88</v>
      </c>
      <c r="G8" s="68">
        <v>672100</v>
      </c>
      <c r="H8" s="74">
        <v>672100</v>
      </c>
    </row>
    <row r="9" spans="1:8" s="55" customFormat="1" ht="94.5" customHeight="1">
      <c r="A9" s="66" t="s">
        <v>188</v>
      </c>
      <c r="B9" s="70">
        <v>805</v>
      </c>
      <c r="C9" s="73" t="s">
        <v>120</v>
      </c>
      <c r="D9" s="73" t="s">
        <v>122</v>
      </c>
      <c r="E9" s="67" t="s">
        <v>187</v>
      </c>
      <c r="F9" s="67" t="s">
        <v>84</v>
      </c>
      <c r="G9" s="68">
        <v>119769</v>
      </c>
      <c r="H9" s="72">
        <v>86031</v>
      </c>
    </row>
    <row r="10" spans="1:8" s="55" customFormat="1" ht="64.5" customHeight="1">
      <c r="A10" s="66" t="s">
        <v>189</v>
      </c>
      <c r="B10" s="70">
        <v>805</v>
      </c>
      <c r="C10" s="73" t="s">
        <v>120</v>
      </c>
      <c r="D10" s="73" t="s">
        <v>123</v>
      </c>
      <c r="E10" s="67" t="s">
        <v>99</v>
      </c>
      <c r="F10" s="67" t="s">
        <v>89</v>
      </c>
      <c r="G10" s="68">
        <v>20000</v>
      </c>
      <c r="H10" s="68">
        <v>20000</v>
      </c>
    </row>
    <row r="11" spans="1:8" s="63" customFormat="1" ht="50.25" customHeight="1">
      <c r="A11" s="66" t="s">
        <v>111</v>
      </c>
      <c r="B11" s="70">
        <v>805</v>
      </c>
      <c r="C11" s="73" t="s">
        <v>121</v>
      </c>
      <c r="D11" s="73" t="s">
        <v>125</v>
      </c>
      <c r="E11" s="67" t="s">
        <v>100</v>
      </c>
      <c r="F11" s="67" t="s">
        <v>88</v>
      </c>
      <c r="G11" s="68">
        <v>60200</v>
      </c>
      <c r="H11" s="68">
        <v>62400</v>
      </c>
    </row>
    <row r="12" spans="1:8" s="55" customFormat="1" ht="96" customHeight="1">
      <c r="A12" s="66" t="s">
        <v>101</v>
      </c>
      <c r="B12" s="70">
        <v>805</v>
      </c>
      <c r="C12" s="73" t="s">
        <v>121</v>
      </c>
      <c r="D12" s="73" t="s">
        <v>125</v>
      </c>
      <c r="E12" s="67" t="s">
        <v>100</v>
      </c>
      <c r="F12" s="67" t="s">
        <v>84</v>
      </c>
      <c r="G12" s="68">
        <v>1000</v>
      </c>
      <c r="H12" s="68">
        <v>1000</v>
      </c>
    </row>
    <row r="13" spans="1:8" s="55" customFormat="1" ht="120" customHeight="1">
      <c r="A13" s="66" t="s">
        <v>200</v>
      </c>
      <c r="B13" s="70">
        <v>805</v>
      </c>
      <c r="C13" s="73" t="s">
        <v>125</v>
      </c>
      <c r="D13" s="73" t="s">
        <v>126</v>
      </c>
      <c r="E13" s="67" t="s">
        <v>191</v>
      </c>
      <c r="F13" s="67" t="s">
        <v>84</v>
      </c>
      <c r="G13" s="68">
        <v>25000</v>
      </c>
      <c r="H13" s="68">
        <v>10000</v>
      </c>
    </row>
    <row r="14" spans="1:8" s="58" customFormat="1" ht="80.25" customHeight="1">
      <c r="A14" s="66" t="s">
        <v>95</v>
      </c>
      <c r="B14" s="70">
        <v>805</v>
      </c>
      <c r="C14" s="73" t="s">
        <v>122</v>
      </c>
      <c r="D14" s="73" t="s">
        <v>127</v>
      </c>
      <c r="E14" s="67" t="s">
        <v>96</v>
      </c>
      <c r="F14" s="67" t="s">
        <v>84</v>
      </c>
      <c r="G14" s="68">
        <v>0</v>
      </c>
      <c r="H14" s="68">
        <v>0</v>
      </c>
    </row>
    <row r="15" spans="1:8" s="55" customFormat="1" ht="108.75" customHeight="1">
      <c r="A15" s="66" t="s">
        <v>103</v>
      </c>
      <c r="B15" s="70">
        <v>805</v>
      </c>
      <c r="C15" s="73" t="s">
        <v>128</v>
      </c>
      <c r="D15" s="73" t="s">
        <v>121</v>
      </c>
      <c r="E15" s="67" t="s">
        <v>104</v>
      </c>
      <c r="F15" s="67" t="s">
        <v>84</v>
      </c>
      <c r="G15" s="74">
        <v>0</v>
      </c>
      <c r="H15" s="74">
        <v>0</v>
      </c>
    </row>
    <row r="16" spans="1:9" s="55" customFormat="1" ht="81.75" customHeight="1">
      <c r="A16" s="66" t="s">
        <v>83</v>
      </c>
      <c r="B16" s="70">
        <v>805</v>
      </c>
      <c r="C16" s="73" t="s">
        <v>128</v>
      </c>
      <c r="D16" s="73" t="s">
        <v>125</v>
      </c>
      <c r="E16" s="67" t="s">
        <v>178</v>
      </c>
      <c r="F16" s="67" t="s">
        <v>84</v>
      </c>
      <c r="G16" s="68">
        <v>220000</v>
      </c>
      <c r="H16" s="68">
        <v>195000</v>
      </c>
      <c r="I16" s="61"/>
    </row>
    <row r="17" spans="1:8" s="55" customFormat="1" ht="79.5" customHeight="1">
      <c r="A17" s="66" t="s">
        <v>85</v>
      </c>
      <c r="B17" s="70">
        <v>805</v>
      </c>
      <c r="C17" s="73" t="s">
        <v>128</v>
      </c>
      <c r="D17" s="73" t="s">
        <v>125</v>
      </c>
      <c r="E17" s="67" t="s">
        <v>86</v>
      </c>
      <c r="F17" s="67" t="s">
        <v>84</v>
      </c>
      <c r="G17" s="74">
        <v>10000</v>
      </c>
      <c r="H17" s="74">
        <v>5000</v>
      </c>
    </row>
    <row r="18" spans="1:8" s="55" customFormat="1" ht="99" customHeight="1">
      <c r="A18" s="66" t="s">
        <v>192</v>
      </c>
      <c r="B18" s="70">
        <v>805</v>
      </c>
      <c r="C18" s="73" t="s">
        <v>116</v>
      </c>
      <c r="D18" s="73" t="s">
        <v>116</v>
      </c>
      <c r="E18" s="67" t="s">
        <v>174</v>
      </c>
      <c r="F18" s="67" t="s">
        <v>84</v>
      </c>
      <c r="G18" s="68">
        <v>1000</v>
      </c>
      <c r="H18" s="68">
        <v>1000</v>
      </c>
    </row>
    <row r="19" spans="1:8" s="55" customFormat="1" ht="173.25">
      <c r="A19" s="84" t="s">
        <v>193</v>
      </c>
      <c r="B19" s="70">
        <v>805</v>
      </c>
      <c r="C19" s="67" t="s">
        <v>129</v>
      </c>
      <c r="D19" s="67" t="s">
        <v>120</v>
      </c>
      <c r="E19" s="67" t="s">
        <v>179</v>
      </c>
      <c r="F19" s="67" t="s">
        <v>88</v>
      </c>
      <c r="G19" s="74">
        <v>649000</v>
      </c>
      <c r="H19" s="74">
        <v>649000</v>
      </c>
    </row>
    <row r="20" spans="1:8" s="55" customFormat="1" ht="118.5" customHeight="1">
      <c r="A20" s="66" t="s">
        <v>180</v>
      </c>
      <c r="B20" s="70">
        <v>805</v>
      </c>
      <c r="C20" s="73" t="s">
        <v>129</v>
      </c>
      <c r="D20" s="73" t="s">
        <v>120</v>
      </c>
      <c r="E20" s="67" t="s">
        <v>179</v>
      </c>
      <c r="F20" s="67" t="s">
        <v>84</v>
      </c>
      <c r="G20" s="74">
        <v>772000</v>
      </c>
      <c r="H20" s="74">
        <v>697000</v>
      </c>
    </row>
    <row r="21" spans="1:8" s="55" customFormat="1" ht="220.5">
      <c r="A21" s="66" t="s">
        <v>181</v>
      </c>
      <c r="B21" s="70">
        <v>804</v>
      </c>
      <c r="C21" s="73" t="s">
        <v>129</v>
      </c>
      <c r="D21" s="73" t="s">
        <v>120</v>
      </c>
      <c r="E21" s="67" t="s">
        <v>199</v>
      </c>
      <c r="F21" s="67" t="s">
        <v>88</v>
      </c>
      <c r="G21" s="74">
        <v>15000</v>
      </c>
      <c r="H21" s="74">
        <v>15000</v>
      </c>
    </row>
    <row r="22" spans="1:8" s="55" customFormat="1" ht="220.5">
      <c r="A22" s="66" t="s">
        <v>112</v>
      </c>
      <c r="B22" s="70">
        <v>805</v>
      </c>
      <c r="C22" s="73" t="s">
        <v>129</v>
      </c>
      <c r="D22" s="73" t="s">
        <v>120</v>
      </c>
      <c r="E22" s="67" t="s">
        <v>105</v>
      </c>
      <c r="F22" s="67" t="s">
        <v>88</v>
      </c>
      <c r="G22" s="68">
        <v>0</v>
      </c>
      <c r="H22" s="68">
        <v>0</v>
      </c>
    </row>
    <row r="23" spans="1:8" s="55" customFormat="1" ht="78.75">
      <c r="A23" s="66" t="s">
        <v>114</v>
      </c>
      <c r="B23" s="70">
        <v>805</v>
      </c>
      <c r="C23" s="73" t="s">
        <v>126</v>
      </c>
      <c r="D23" s="73" t="s">
        <v>120</v>
      </c>
      <c r="E23" s="67" t="s">
        <v>194</v>
      </c>
      <c r="F23" s="67" t="s">
        <v>106</v>
      </c>
      <c r="G23" s="68">
        <v>115020</v>
      </c>
      <c r="H23" s="68">
        <v>115020</v>
      </c>
    </row>
    <row r="24" spans="1:8" s="55" customFormat="1" ht="96.75" customHeight="1">
      <c r="A24" s="84" t="s">
        <v>204</v>
      </c>
      <c r="B24" s="70">
        <v>805</v>
      </c>
      <c r="C24" s="67" t="s">
        <v>120</v>
      </c>
      <c r="D24" s="67" t="s">
        <v>122</v>
      </c>
      <c r="E24" s="67" t="s">
        <v>187</v>
      </c>
      <c r="F24" s="67" t="s">
        <v>84</v>
      </c>
      <c r="G24" s="68">
        <v>3671</v>
      </c>
      <c r="H24" s="68">
        <v>4871</v>
      </c>
    </row>
    <row r="25" spans="1:8" s="55" customFormat="1" ht="126">
      <c r="A25" s="84" t="s">
        <v>115</v>
      </c>
      <c r="B25" s="70">
        <v>805</v>
      </c>
      <c r="C25" s="67" t="s">
        <v>126</v>
      </c>
      <c r="D25" s="67" t="s">
        <v>122</v>
      </c>
      <c r="E25" s="67" t="s">
        <v>102</v>
      </c>
      <c r="F25" s="67" t="s">
        <v>113</v>
      </c>
      <c r="G25" s="68">
        <v>0</v>
      </c>
      <c r="H25" s="68">
        <v>1264560</v>
      </c>
    </row>
    <row r="26" spans="1:8" s="55" customFormat="1" ht="24.75" customHeight="1">
      <c r="A26" s="84" t="s">
        <v>265</v>
      </c>
      <c r="B26" s="70"/>
      <c r="C26" s="67"/>
      <c r="D26" s="67"/>
      <c r="E26" s="67"/>
      <c r="F26" s="67"/>
      <c r="G26" s="68">
        <v>80840</v>
      </c>
      <c r="H26" s="161">
        <v>224578</v>
      </c>
    </row>
    <row r="27" spans="1:8" s="55" customFormat="1" ht="24" customHeight="1">
      <c r="A27" s="75" t="s">
        <v>107</v>
      </c>
      <c r="B27" s="75"/>
      <c r="C27" s="81"/>
      <c r="D27" s="81"/>
      <c r="E27" s="69"/>
      <c r="F27" s="69"/>
      <c r="G27" s="103">
        <f>G6+G26</f>
        <v>3233600</v>
      </c>
      <c r="H27" s="103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14.75" customHeight="1">
      <c r="A1" s="85"/>
      <c r="C1" s="428" t="s">
        <v>495</v>
      </c>
      <c r="D1" s="429"/>
      <c r="E1" s="429"/>
      <c r="F1" s="86"/>
    </row>
    <row r="2" spans="1:5" ht="105.75" customHeight="1">
      <c r="A2" s="430" t="s">
        <v>485</v>
      </c>
      <c r="B2" s="430"/>
      <c r="C2" s="430"/>
      <c r="D2" s="430"/>
      <c r="E2" s="430"/>
    </row>
    <row r="3" spans="1:5" ht="6.75" customHeight="1">
      <c r="A3" s="88"/>
      <c r="C3" s="87"/>
      <c r="D3" s="87"/>
      <c r="E3" s="87"/>
    </row>
    <row r="4" spans="1:5" ht="16.5" customHeight="1">
      <c r="A4" s="431" t="s">
        <v>135</v>
      </c>
      <c r="B4" s="432" t="s">
        <v>78</v>
      </c>
      <c r="C4" s="433" t="s">
        <v>2</v>
      </c>
      <c r="D4" s="433"/>
      <c r="E4" s="433"/>
    </row>
    <row r="5" spans="1:5" ht="29.25" customHeight="1">
      <c r="A5" s="431"/>
      <c r="B5" s="432"/>
      <c r="C5" s="91" t="s">
        <v>305</v>
      </c>
      <c r="D5" s="91" t="s">
        <v>402</v>
      </c>
      <c r="E5" s="91" t="s">
        <v>457</v>
      </c>
    </row>
    <row r="6" spans="1:5" ht="33">
      <c r="A6" s="92" t="s">
        <v>136</v>
      </c>
      <c r="B6" s="93" t="s">
        <v>137</v>
      </c>
      <c r="C6" s="94">
        <f>C7+C8+C11+C10+C9</f>
        <v>1637965.88</v>
      </c>
      <c r="D6" s="94">
        <f>SUM(D7:D11)</f>
        <v>1312475</v>
      </c>
      <c r="E6" s="94">
        <f>SUM(E7:E11)</f>
        <v>1320000</v>
      </c>
    </row>
    <row r="7" spans="1:5" ht="66">
      <c r="A7" s="95" t="s">
        <v>138</v>
      </c>
      <c r="B7" s="96" t="s">
        <v>139</v>
      </c>
      <c r="C7" s="97">
        <f>'Прил.7'!G8</f>
        <v>570000</v>
      </c>
      <c r="D7" s="98">
        <f>'Прил.7'!H8</f>
        <v>539795</v>
      </c>
      <c r="E7" s="98">
        <f>'Прил.7'!I8</f>
        <v>545000</v>
      </c>
    </row>
    <row r="8" spans="1:5" ht="99">
      <c r="A8" s="95" t="s">
        <v>140</v>
      </c>
      <c r="B8" s="96" t="s">
        <v>141</v>
      </c>
      <c r="C8" s="97">
        <f>'Прил.7'!G9+'Прил.7'!G10+'Прил.7'!G11</f>
        <v>906690</v>
      </c>
      <c r="D8" s="97">
        <f>'Прил.7'!H9+'Прил.7'!H10+'Прил.7'!H11</f>
        <v>727680</v>
      </c>
      <c r="E8" s="97">
        <f>'Прил.7'!I9+'Прил.7'!I10+'Прил.7'!I11</f>
        <v>730000</v>
      </c>
    </row>
    <row r="9" spans="1:5" ht="82.5">
      <c r="A9" s="95" t="s">
        <v>451</v>
      </c>
      <c r="B9" s="96" t="s">
        <v>452</v>
      </c>
      <c r="C9" s="97">
        <f>'Прил.7'!G12</f>
        <v>33000</v>
      </c>
      <c r="D9" s="97">
        <f>'Прил.7'!H12</f>
        <v>0</v>
      </c>
      <c r="E9" s="97">
        <f>'Прил.7'!I12</f>
        <v>0</v>
      </c>
    </row>
    <row r="10" spans="1:5" ht="16.5">
      <c r="A10" s="95" t="s">
        <v>142</v>
      </c>
      <c r="B10" s="96" t="s">
        <v>143</v>
      </c>
      <c r="C10" s="97">
        <f>'Прил.7'!G13</f>
        <v>50000</v>
      </c>
      <c r="D10" s="97">
        <f>'Прил.7'!H13</f>
        <v>20000</v>
      </c>
      <c r="E10" s="97">
        <f>'Прил.7'!I13</f>
        <v>20000</v>
      </c>
    </row>
    <row r="11" spans="1:5" s="89" customFormat="1" ht="33">
      <c r="A11" s="95" t="s">
        <v>144</v>
      </c>
      <c r="B11" s="96" t="s">
        <v>145</v>
      </c>
      <c r="C11" s="97">
        <f>'Прил.7'!G14+'Прил.7'!G15+'Прил.7'!G16+'Прил.7'!G17+'Прил.7'!G18+'Прил.7'!G19+'Прил.7'!G20+'Прил.7'!G21+'Прил.7'!G22+'Прил.7'!G23</f>
        <v>78275.88</v>
      </c>
      <c r="D11" s="97">
        <f>'Прил.7'!H14+'Прил.7'!H15+'Прил.7'!H16+'Прил.7'!H17+'Прил.7'!H18+'Прил.7'!H19+'Прил.7'!H20+'Прил.7'!H21+'Прил.7'!H22+'Прил.7'!H23</f>
        <v>25000</v>
      </c>
      <c r="E11" s="97">
        <f>'Прил.7'!I14+'Прил.7'!I15+'Прил.7'!I16+'Прил.7'!I17+'Прил.7'!I18+'Прил.7'!I19+'Прил.7'!I20+'Прил.7'!I21+'Прил.7'!I22+'Прил.7'!I23</f>
        <v>25000</v>
      </c>
    </row>
    <row r="12" spans="1:5" ht="16.5">
      <c r="A12" s="92" t="s">
        <v>146</v>
      </c>
      <c r="B12" s="93" t="s">
        <v>147</v>
      </c>
      <c r="C12" s="94">
        <f>SUM(C13)</f>
        <v>82000</v>
      </c>
      <c r="D12" s="94">
        <f>SUM(D13)</f>
        <v>85900</v>
      </c>
      <c r="E12" s="94">
        <f>SUM(E13)</f>
        <v>0</v>
      </c>
    </row>
    <row r="13" spans="1:5" ht="33">
      <c r="A13" s="95" t="s">
        <v>148</v>
      </c>
      <c r="B13" s="96" t="s">
        <v>149</v>
      </c>
      <c r="C13" s="97">
        <f>'Прил.7'!G24</f>
        <v>82000</v>
      </c>
      <c r="D13" s="97">
        <f>'Прил.7'!H24</f>
        <v>85900</v>
      </c>
      <c r="E13" s="97">
        <f>'Прил.7'!I24</f>
        <v>0</v>
      </c>
    </row>
    <row r="14" spans="1:5" ht="66">
      <c r="A14" s="92" t="s">
        <v>150</v>
      </c>
      <c r="B14" s="93" t="s">
        <v>151</v>
      </c>
      <c r="C14" s="94">
        <f>C15</f>
        <v>40000</v>
      </c>
      <c r="D14" s="94">
        <f>D15</f>
        <v>15000</v>
      </c>
      <c r="E14" s="94">
        <f>E15</f>
        <v>15000</v>
      </c>
    </row>
    <row r="15" spans="1:5" ht="33">
      <c r="A15" s="95" t="s">
        <v>303</v>
      </c>
      <c r="B15" s="96" t="s">
        <v>304</v>
      </c>
      <c r="C15" s="100">
        <f>'Прил.7'!G25</f>
        <v>40000</v>
      </c>
      <c r="D15" s="100">
        <f>'Прил.7'!H25</f>
        <v>15000</v>
      </c>
      <c r="E15" s="100">
        <f>'Прил.7'!I25</f>
        <v>15000</v>
      </c>
    </row>
    <row r="16" spans="1:5" ht="33">
      <c r="A16" s="92" t="s">
        <v>152</v>
      </c>
      <c r="B16" s="93" t="s">
        <v>153</v>
      </c>
      <c r="C16" s="94">
        <f>SUM(C17:C18)</f>
        <v>570020.81</v>
      </c>
      <c r="D16" s="94">
        <f>SUM(D17:D18)</f>
        <v>570020.81</v>
      </c>
      <c r="E16" s="94">
        <f>SUM(E17:E18)</f>
        <v>570020.81</v>
      </c>
    </row>
    <row r="17" spans="1:5" ht="33">
      <c r="A17" s="95" t="s">
        <v>486</v>
      </c>
      <c r="B17" s="96" t="s">
        <v>487</v>
      </c>
      <c r="C17" s="97">
        <f>'Прил.7'!G26+'Прил.7'!G27</f>
        <v>569020.81</v>
      </c>
      <c r="D17" s="97">
        <f>'Прил.7'!H26+'Прил.7'!H27</f>
        <v>569020.81</v>
      </c>
      <c r="E17" s="97">
        <f>'Прил.7'!I26+'Прил.7'!I27</f>
        <v>569020.81</v>
      </c>
    </row>
    <row r="18" spans="1:5" ht="33">
      <c r="A18" s="95" t="s">
        <v>154</v>
      </c>
      <c r="B18" s="96" t="s">
        <v>155</v>
      </c>
      <c r="C18" s="97">
        <f>'Прил.7'!G28</f>
        <v>1000</v>
      </c>
      <c r="D18" s="97">
        <f>'Прил.7'!H28</f>
        <v>1000</v>
      </c>
      <c r="E18" s="97">
        <f>'Прил.7'!I28</f>
        <v>1000</v>
      </c>
    </row>
    <row r="19" spans="1:5" s="90" customFormat="1" ht="49.5">
      <c r="A19" s="92" t="s">
        <v>156</v>
      </c>
      <c r="B19" s="93" t="s">
        <v>157</v>
      </c>
      <c r="C19" s="94">
        <f>SUM(C20:C21)</f>
        <v>684709.37</v>
      </c>
      <c r="D19" s="94">
        <f>D20+D21</f>
        <v>260000</v>
      </c>
      <c r="E19" s="94">
        <f>E20+E21</f>
        <v>230000</v>
      </c>
    </row>
    <row r="20" spans="1:5" ht="16.5">
      <c r="A20" s="95" t="s">
        <v>158</v>
      </c>
      <c r="B20" s="96" t="s">
        <v>159</v>
      </c>
      <c r="C20" s="97">
        <f>'Прил.7'!G29+'Прил.7'!G30</f>
        <v>175543.66</v>
      </c>
      <c r="D20" s="97">
        <f>'Прил.7'!H29+'Прил.7'!H30</f>
        <v>80000</v>
      </c>
      <c r="E20" s="97">
        <f>'Прил.7'!I29+'Прил.7'!I30</f>
        <v>80000</v>
      </c>
    </row>
    <row r="21" spans="1:5" s="89" customFormat="1" ht="16.5">
      <c r="A21" s="95" t="s">
        <v>160</v>
      </c>
      <c r="B21" s="96" t="s">
        <v>161</v>
      </c>
      <c r="C21" s="99">
        <f>'Прил.7'!G31+'Прил.7'!G32+'Прил.7'!G33+'Прил.7'!G34</f>
        <v>509165.70999999996</v>
      </c>
      <c r="D21" s="99">
        <f>'Прил.7'!H31+'Прил.7'!H32+'Прил.7'!H33+'Прил.7'!H34</f>
        <v>180000</v>
      </c>
      <c r="E21" s="99">
        <f>'Прил.7'!I31+'Прил.7'!I32+'Прил.7'!I33+'Прил.7'!I34</f>
        <v>150000</v>
      </c>
    </row>
    <row r="22" spans="1:5" ht="16.5">
      <c r="A22" s="92" t="s">
        <v>162</v>
      </c>
      <c r="B22" s="93" t="s">
        <v>163</v>
      </c>
      <c r="C22" s="101">
        <v>1000</v>
      </c>
      <c r="D22" s="101">
        <v>1000</v>
      </c>
      <c r="E22" s="101">
        <v>1000</v>
      </c>
    </row>
    <row r="23" spans="1:5" ht="33">
      <c r="A23" s="95" t="s">
        <v>173</v>
      </c>
      <c r="B23" s="96" t="s">
        <v>175</v>
      </c>
      <c r="C23" s="99">
        <f>'Прил.7'!G35</f>
        <v>1000</v>
      </c>
      <c r="D23" s="99">
        <f>'Прил.7'!H35</f>
        <v>1000</v>
      </c>
      <c r="E23" s="99">
        <f>'Прил.7'!I35</f>
        <v>1000</v>
      </c>
    </row>
    <row r="24" spans="1:5" ht="33">
      <c r="A24" s="92" t="s">
        <v>164</v>
      </c>
      <c r="B24" s="93" t="s">
        <v>165</v>
      </c>
      <c r="C24" s="94">
        <f>C25</f>
        <v>1740110</v>
      </c>
      <c r="D24" s="94">
        <f>D25</f>
        <v>1230500</v>
      </c>
      <c r="E24" s="94">
        <f>E25</f>
        <v>1179770</v>
      </c>
    </row>
    <row r="25" spans="1:5" ht="16.5">
      <c r="A25" s="95" t="s">
        <v>166</v>
      </c>
      <c r="B25" s="96" t="s">
        <v>167</v>
      </c>
      <c r="C25" s="100">
        <f>'Прил.7'!G36+'Прил.7'!G37+'Прил.7'!G38+'Прил.7'!G39+'Прил.7'!G40</f>
        <v>1740110</v>
      </c>
      <c r="D25" s="100">
        <f>'Прил.7'!H36+'Прил.7'!H37+'Прил.7'!H38+'Прил.7'!H39+'Прил.7'!H40</f>
        <v>1230500</v>
      </c>
      <c r="E25" s="100">
        <f>'Прил.7'!I36+'Прил.7'!I37+'Прил.7'!I38+'Прил.7'!I39+'Прил.7'!I40</f>
        <v>1179770</v>
      </c>
    </row>
    <row r="26" spans="1:5" ht="16.5">
      <c r="A26" s="92" t="s">
        <v>171</v>
      </c>
      <c r="B26" s="93" t="s">
        <v>168</v>
      </c>
      <c r="C26" s="94">
        <f>C27</f>
        <v>115020</v>
      </c>
      <c r="D26" s="94">
        <f>SUM(D27:D27)</f>
        <v>115020</v>
      </c>
      <c r="E26" s="94">
        <f>SUM(E27:E27)</f>
        <v>115020</v>
      </c>
    </row>
    <row r="27" spans="1:5" ht="16.5">
      <c r="A27" s="95" t="s">
        <v>172</v>
      </c>
      <c r="B27" s="96" t="s">
        <v>169</v>
      </c>
      <c r="C27" s="99">
        <f>'Прил.7'!G41</f>
        <v>115020</v>
      </c>
      <c r="D27" s="99">
        <f>'Прил.7'!H41</f>
        <v>115020</v>
      </c>
      <c r="E27" s="99">
        <f>'Прил.7'!I41</f>
        <v>115020</v>
      </c>
    </row>
    <row r="28" spans="1:5" ht="16.5">
      <c r="A28" s="427" t="s">
        <v>170</v>
      </c>
      <c r="B28" s="427"/>
      <c r="C28" s="94">
        <f>C26+C24+C22+C19+C16+C14+C12+C6</f>
        <v>4870826.0600000005</v>
      </c>
      <c r="D28" s="94">
        <f>SUM(D6+D12+D14+D16+D19+D22+D24+D26)</f>
        <v>3589915.81</v>
      </c>
      <c r="E28" s="94">
        <f>SUM(E6+E12+E14+E16+E19+E22+E24+E26)</f>
        <v>3430810.81</v>
      </c>
    </row>
  </sheetData>
  <sheetProtection/>
  <mergeCells count="6">
    <mergeCell ref="A28:B28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E38" sqref="E38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83.75" customHeight="1">
      <c r="A1" s="85"/>
      <c r="C1" s="434" t="s">
        <v>431</v>
      </c>
      <c r="D1" s="435"/>
      <c r="E1" s="435"/>
      <c r="F1" s="86"/>
    </row>
    <row r="2" spans="1:5" ht="76.5" customHeight="1">
      <c r="A2" s="430" t="s">
        <v>407</v>
      </c>
      <c r="B2" s="430"/>
      <c r="C2" s="430"/>
      <c r="D2" s="430"/>
      <c r="E2" s="430"/>
    </row>
    <row r="3" spans="1:5" ht="6.75" customHeight="1">
      <c r="A3" s="88"/>
      <c r="C3" s="87"/>
      <c r="D3" s="87"/>
      <c r="E3" s="87"/>
    </row>
    <row r="4" spans="1:5" ht="16.5" customHeight="1">
      <c r="A4" s="431" t="s">
        <v>135</v>
      </c>
      <c r="B4" s="432" t="s">
        <v>78</v>
      </c>
      <c r="C4" s="433" t="s">
        <v>2</v>
      </c>
      <c r="D4" s="433"/>
      <c r="E4" s="433"/>
    </row>
    <row r="5" spans="1:5" ht="29.25" customHeight="1">
      <c r="A5" s="431"/>
      <c r="B5" s="432"/>
      <c r="C5" s="91" t="s">
        <v>10</v>
      </c>
      <c r="D5" s="91" t="s">
        <v>305</v>
      </c>
      <c r="E5" s="91" t="s">
        <v>402</v>
      </c>
    </row>
    <row r="6" spans="1:5" ht="33">
      <c r="A6" s="92" t="s">
        <v>136</v>
      </c>
      <c r="B6" s="93" t="s">
        <v>137</v>
      </c>
      <c r="C6" s="94">
        <f>C7+C8+C9+C11+C10</f>
        <v>1607467.71</v>
      </c>
      <c r="D6" s="94">
        <f>SUM(D7:D11)</f>
        <v>1180800</v>
      </c>
      <c r="E6" s="94" t="e">
        <f>SUM(E7:E11)</f>
        <v>#REF!</v>
      </c>
    </row>
    <row r="7" spans="1:5" ht="66">
      <c r="A7" s="95" t="s">
        <v>138</v>
      </c>
      <c r="B7" s="96" t="s">
        <v>139</v>
      </c>
      <c r="C7" s="97">
        <f>'Прил.8'!G7</f>
        <v>555000</v>
      </c>
      <c r="D7" s="98">
        <f>'[1]Прил.9 '!G7</f>
        <v>500000</v>
      </c>
      <c r="E7" s="98" t="e">
        <f>#REF!</f>
        <v>#REF!</v>
      </c>
    </row>
    <row r="8" spans="1:5" ht="99">
      <c r="A8" s="95" t="s">
        <v>140</v>
      </c>
      <c r="B8" s="96" t="s">
        <v>141</v>
      </c>
      <c r="C8" s="97">
        <f>'Прил.8'!G8+'Прил.8'!G9+'Прил.8'!G10</f>
        <v>851190</v>
      </c>
      <c r="D8" s="99">
        <v>654800</v>
      </c>
      <c r="E8" s="99" t="e">
        <f>#REF!+#REF!+#REF!</f>
        <v>#REF!</v>
      </c>
    </row>
    <row r="9" spans="1:5" ht="33">
      <c r="A9" s="95" t="s">
        <v>408</v>
      </c>
      <c r="B9" s="96" t="s">
        <v>409</v>
      </c>
      <c r="C9" s="97">
        <f>'Прил.8'!G11</f>
        <v>100000</v>
      </c>
      <c r="D9" s="99">
        <v>0</v>
      </c>
      <c r="E9" s="99">
        <v>0</v>
      </c>
    </row>
    <row r="10" spans="1:5" ht="16.5">
      <c r="A10" s="95" t="s">
        <v>142</v>
      </c>
      <c r="B10" s="96" t="s">
        <v>143</v>
      </c>
      <c r="C10" s="97">
        <f>'Прил.8'!G12</f>
        <v>20000</v>
      </c>
      <c r="D10" s="99">
        <f>'[1]Прил.9 '!G12</f>
        <v>20000</v>
      </c>
      <c r="E10" s="99">
        <f>'[1]Прил.9 '!H12</f>
        <v>20000</v>
      </c>
    </row>
    <row r="11" spans="1:5" s="89" customFormat="1" ht="33">
      <c r="A11" s="95" t="s">
        <v>144</v>
      </c>
      <c r="B11" s="96" t="s">
        <v>145</v>
      </c>
      <c r="C11" s="97">
        <f>'Прил.8'!G13+'Прил.8'!G14+'Прил.8'!G15+'Прил.8'!G16+'Прил.8'!G17+'Прил.8'!G18+'Прил.8'!G19+'Прил.8'!G20+'Прил.8'!G21+'Прил.8'!G22</f>
        <v>81277.70999999999</v>
      </c>
      <c r="D11" s="97">
        <v>6000</v>
      </c>
      <c r="E11" s="97" t="e">
        <f>#REF!+#REF!</f>
        <v>#REF!</v>
      </c>
    </row>
    <row r="12" spans="1:5" ht="16.5">
      <c r="A12" s="92" t="s">
        <v>146</v>
      </c>
      <c r="B12" s="93" t="s">
        <v>147</v>
      </c>
      <c r="C12" s="94">
        <f>SUM(C13)</f>
        <v>81000</v>
      </c>
      <c r="D12" s="94" t="e">
        <f>SUM(D13)</f>
        <v>#REF!</v>
      </c>
      <c r="E12" s="94" t="e">
        <f>SUM(E13)</f>
        <v>#REF!</v>
      </c>
    </row>
    <row r="13" spans="1:5" ht="33">
      <c r="A13" s="95" t="s">
        <v>148</v>
      </c>
      <c r="B13" s="96" t="s">
        <v>149</v>
      </c>
      <c r="C13" s="97">
        <f>'Прил.8'!G23</f>
        <v>81000</v>
      </c>
      <c r="D13" s="97" t="e">
        <f>#REF!</f>
        <v>#REF!</v>
      </c>
      <c r="E13" s="97" t="e">
        <f>#REF!</f>
        <v>#REF!</v>
      </c>
    </row>
    <row r="14" spans="1:5" ht="66">
      <c r="A14" s="92" t="s">
        <v>150</v>
      </c>
      <c r="B14" s="93" t="s">
        <v>151</v>
      </c>
      <c r="C14" s="94">
        <f>C15</f>
        <v>20000</v>
      </c>
      <c r="D14" s="94">
        <f>D15</f>
        <v>25000</v>
      </c>
      <c r="E14" s="94">
        <f>E15</f>
        <v>20000</v>
      </c>
    </row>
    <row r="15" spans="1:5" ht="33">
      <c r="A15" s="95" t="s">
        <v>303</v>
      </c>
      <c r="B15" s="96" t="s">
        <v>304</v>
      </c>
      <c r="C15" s="100">
        <f>'Прил.8'!G24</f>
        <v>20000</v>
      </c>
      <c r="D15" s="100">
        <f>'[1]Прил.9 '!G17</f>
        <v>25000</v>
      </c>
      <c r="E15" s="100">
        <v>20000</v>
      </c>
    </row>
    <row r="16" spans="1:5" ht="33">
      <c r="A16" s="92" t="s">
        <v>152</v>
      </c>
      <c r="B16" s="93" t="s">
        <v>153</v>
      </c>
      <c r="C16" s="94">
        <f>SUM(C17:C17)</f>
        <v>1000</v>
      </c>
      <c r="D16" s="94">
        <f>SUM(D17:D17)</f>
        <v>1000</v>
      </c>
      <c r="E16" s="94">
        <f>SUM(E17:E17)</f>
        <v>1000</v>
      </c>
    </row>
    <row r="17" spans="1:5" ht="33">
      <c r="A17" s="95" t="s">
        <v>154</v>
      </c>
      <c r="B17" s="96" t="s">
        <v>155</v>
      </c>
      <c r="C17" s="97">
        <f>'[1]Прил.8'!G22</f>
        <v>1000</v>
      </c>
      <c r="D17" s="99">
        <f>'[1]Прил.9 '!G18</f>
        <v>1000</v>
      </c>
      <c r="E17" s="99">
        <f>'[1]Прил.9 '!H18</f>
        <v>1000</v>
      </c>
    </row>
    <row r="18" spans="1:5" s="90" customFormat="1" ht="49.5">
      <c r="A18" s="92" t="s">
        <v>156</v>
      </c>
      <c r="B18" s="93" t="s">
        <v>157</v>
      </c>
      <c r="C18" s="94">
        <f>SUM(C19:C20)</f>
        <v>386011.83</v>
      </c>
      <c r="D18" s="94" t="e">
        <f>D19+D20</f>
        <v>#REF!</v>
      </c>
      <c r="E18" s="94" t="e">
        <f>SUM(E20:E20)</f>
        <v>#REF!</v>
      </c>
    </row>
    <row r="19" spans="1:5" ht="16.5">
      <c r="A19" s="95" t="s">
        <v>158</v>
      </c>
      <c r="B19" s="96" t="s">
        <v>159</v>
      </c>
      <c r="C19" s="97">
        <f>'Прил.8'!G26</f>
        <v>95011.83</v>
      </c>
      <c r="D19" s="97">
        <v>0</v>
      </c>
      <c r="E19" s="97">
        <f>'[1]Прил.9 '!H19</f>
        <v>0</v>
      </c>
    </row>
    <row r="20" spans="1:5" s="89" customFormat="1" ht="16.5">
      <c r="A20" s="95" t="s">
        <v>160</v>
      </c>
      <c r="B20" s="96" t="s">
        <v>161</v>
      </c>
      <c r="C20" s="99">
        <f>'Прил.8'!G27+'Прил.8'!G28</f>
        <v>291000</v>
      </c>
      <c r="D20" s="99" t="e">
        <f>#REF!+#REF!</f>
        <v>#REF!</v>
      </c>
      <c r="E20" s="99" t="e">
        <f>#REF!+#REF!</f>
        <v>#REF!</v>
      </c>
    </row>
    <row r="21" spans="1:5" ht="16.5">
      <c r="A21" s="92" t="s">
        <v>162</v>
      </c>
      <c r="B21" s="93" t="s">
        <v>163</v>
      </c>
      <c r="C21" s="101">
        <v>1000</v>
      </c>
      <c r="D21" s="101">
        <v>1000</v>
      </c>
      <c r="E21" s="101">
        <v>1000</v>
      </c>
    </row>
    <row r="22" spans="1:5" ht="33">
      <c r="A22" s="95" t="s">
        <v>173</v>
      </c>
      <c r="B22" s="96" t="s">
        <v>175</v>
      </c>
      <c r="C22" s="99">
        <f>'[1]Прил.8'!G26</f>
        <v>1000</v>
      </c>
      <c r="D22" s="99">
        <f>'[1]Прил.9 '!G22</f>
        <v>1000</v>
      </c>
      <c r="E22" s="99">
        <f>'[1]Прил.9 '!H22</f>
        <v>1000</v>
      </c>
    </row>
    <row r="23" spans="1:5" ht="33">
      <c r="A23" s="92" t="s">
        <v>164</v>
      </c>
      <c r="B23" s="93" t="s">
        <v>165</v>
      </c>
      <c r="C23" s="94">
        <f>C24</f>
        <v>1715494</v>
      </c>
      <c r="D23" s="94" t="e">
        <f>D24</f>
        <v>#REF!</v>
      </c>
      <c r="E23" s="94" t="e">
        <f>E24</f>
        <v>#REF!</v>
      </c>
    </row>
    <row r="24" spans="1:5" ht="16.5">
      <c r="A24" s="95" t="s">
        <v>166</v>
      </c>
      <c r="B24" s="96" t="s">
        <v>167</v>
      </c>
      <c r="C24" s="100">
        <f>'Прил.8'!G30+'Прил.8'!G31+'Прил.8'!G32+'Прил.8'!G33+'Прил.8'!G34</f>
        <v>1715494</v>
      </c>
      <c r="D24" s="102" t="e">
        <f>#REF!+#REF!+#REF!+#REF!</f>
        <v>#REF!</v>
      </c>
      <c r="E24" s="102" t="e">
        <f>#REF!+#REF!+#REF!+#REF!</f>
        <v>#REF!</v>
      </c>
    </row>
    <row r="25" spans="1:5" ht="16.5">
      <c r="A25" s="92" t="s">
        <v>171</v>
      </c>
      <c r="B25" s="93" t="s">
        <v>168</v>
      </c>
      <c r="C25" s="94">
        <f>C26</f>
        <v>115020</v>
      </c>
      <c r="D25" s="94">
        <f>SUM(D26:D26)</f>
        <v>115020</v>
      </c>
      <c r="E25" s="94">
        <f>SUM(E26:E26)</f>
        <v>115020</v>
      </c>
    </row>
    <row r="26" spans="1:5" ht="16.5">
      <c r="A26" s="95" t="s">
        <v>172</v>
      </c>
      <c r="B26" s="96" t="s">
        <v>169</v>
      </c>
      <c r="C26" s="99">
        <f>'[1]Прил.8'!G32</f>
        <v>115020</v>
      </c>
      <c r="D26" s="97">
        <f>'[1]Прил.9 '!G27</f>
        <v>115020</v>
      </c>
      <c r="E26" s="97">
        <f>'[1]Прил.9 '!H27</f>
        <v>115020</v>
      </c>
    </row>
    <row r="27" spans="1:5" ht="16.5">
      <c r="A27" s="427" t="s">
        <v>170</v>
      </c>
      <c r="B27" s="427"/>
      <c r="C27" s="94">
        <f>C25+C23+C21+C18+C16+C14+C12+C6</f>
        <v>3926993.54</v>
      </c>
      <c r="D27" s="94" t="e">
        <f>SUM(D6+D12+D14+D16+D18+D21+D23+D25)</f>
        <v>#REF!</v>
      </c>
      <c r="E27" s="94" t="e">
        <f>SUM(E6+E12+E14+E16+E18+E21+E23+E25)</f>
        <v>#REF!</v>
      </c>
    </row>
  </sheetData>
  <sheetProtection/>
  <mergeCells count="6">
    <mergeCell ref="A27:B27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71" customHeight="1">
      <c r="B1" s="420" t="s">
        <v>496</v>
      </c>
      <c r="C1" s="441"/>
      <c r="D1" s="441"/>
      <c r="E1" s="441"/>
      <c r="F1" s="441"/>
    </row>
    <row r="2" spans="1:6" ht="81.75" customHeight="1">
      <c r="A2" s="329" t="s">
        <v>488</v>
      </c>
      <c r="B2" s="329"/>
      <c r="C2" s="329"/>
      <c r="D2" s="329"/>
      <c r="E2" s="329"/>
      <c r="F2" s="329"/>
    </row>
    <row r="3" ht="15.75" thickBot="1"/>
    <row r="4" spans="1:4" ht="55.5" customHeight="1" thickBot="1">
      <c r="A4" s="436" t="s">
        <v>42</v>
      </c>
      <c r="B4" s="438" t="s">
        <v>43</v>
      </c>
      <c r="C4" s="439"/>
      <c r="D4" s="440"/>
    </row>
    <row r="5" spans="1:4" ht="19.5" thickBot="1">
      <c r="A5" s="437"/>
      <c r="B5" s="45" t="s">
        <v>305</v>
      </c>
      <c r="C5" s="45" t="s">
        <v>402</v>
      </c>
      <c r="D5" s="45" t="s">
        <v>457</v>
      </c>
    </row>
    <row r="6" spans="1:4" ht="58.5" customHeight="1" thickBot="1">
      <c r="A6" s="46" t="s">
        <v>44</v>
      </c>
      <c r="B6" s="45">
        <v>0</v>
      </c>
      <c r="C6" s="45">
        <v>0</v>
      </c>
      <c r="D6" s="45">
        <v>0</v>
      </c>
    </row>
    <row r="7" spans="1:4" ht="21.75" customHeight="1" thickBot="1">
      <c r="A7" s="46" t="s">
        <v>45</v>
      </c>
      <c r="B7" s="45">
        <v>0</v>
      </c>
      <c r="C7" s="45">
        <v>0</v>
      </c>
      <c r="D7" s="45">
        <v>0</v>
      </c>
    </row>
    <row r="8" spans="1:4" ht="57" thickBot="1">
      <c r="A8" s="225" t="s">
        <v>397</v>
      </c>
      <c r="B8" s="45">
        <v>0</v>
      </c>
      <c r="C8" s="45">
        <v>0</v>
      </c>
      <c r="D8" s="45">
        <v>0</v>
      </c>
    </row>
    <row r="9" spans="1:4" ht="21" customHeight="1" thickBot="1">
      <c r="A9" s="46" t="s">
        <v>46</v>
      </c>
      <c r="B9" s="45">
        <v>0</v>
      </c>
      <c r="C9" s="45">
        <v>0</v>
      </c>
      <c r="D9" s="45">
        <v>0</v>
      </c>
    </row>
    <row r="10" spans="1:4" ht="57" thickBot="1">
      <c r="A10" s="225" t="s">
        <v>398</v>
      </c>
      <c r="B10" s="45">
        <v>0</v>
      </c>
      <c r="C10" s="45">
        <v>0</v>
      </c>
      <c r="D10" s="45">
        <v>0</v>
      </c>
    </row>
    <row r="11" spans="1:4" ht="57" thickBot="1">
      <c r="A11" s="225" t="s">
        <v>399</v>
      </c>
      <c r="B11" s="45">
        <v>0</v>
      </c>
      <c r="C11" s="45">
        <v>0</v>
      </c>
      <c r="D11" s="45">
        <v>0</v>
      </c>
    </row>
    <row r="12" spans="1:4" ht="19.5" thickBot="1">
      <c r="A12" s="46" t="s">
        <v>47</v>
      </c>
      <c r="B12" s="45">
        <v>0</v>
      </c>
      <c r="C12" s="45">
        <v>0</v>
      </c>
      <c r="D12" s="45">
        <v>0</v>
      </c>
    </row>
    <row r="13" spans="1:4" ht="19.5" thickBot="1">
      <c r="A13" s="46" t="s">
        <v>48</v>
      </c>
      <c r="B13" s="45">
        <v>0</v>
      </c>
      <c r="C13" s="45">
        <v>0</v>
      </c>
      <c r="D13" s="45">
        <v>0</v>
      </c>
    </row>
    <row r="14" spans="1:4" ht="19.5" customHeight="1" thickBot="1">
      <c r="A14" s="46" t="s">
        <v>49</v>
      </c>
      <c r="B14" s="45">
        <v>0</v>
      </c>
      <c r="C14" s="45">
        <v>0</v>
      </c>
      <c r="D14" s="45">
        <v>0</v>
      </c>
    </row>
    <row r="16" ht="21" customHeight="1"/>
    <row r="17" ht="22.5" customHeight="1"/>
  </sheetData>
  <sheetProtection/>
  <mergeCells count="4">
    <mergeCell ref="A4:A5"/>
    <mergeCell ref="B4:D4"/>
    <mergeCell ref="B1:F1"/>
    <mergeCell ref="A2:F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6.140625" style="0" customWidth="1"/>
    <col min="2" max="2" width="11.8515625" style="0" customWidth="1"/>
    <col min="3" max="3" width="12.8515625" style="0" customWidth="1"/>
    <col min="4" max="4" width="10.8515625" style="0" customWidth="1"/>
    <col min="5" max="5" width="14.140625" style="0" customWidth="1"/>
    <col min="6" max="6" width="15.140625" style="0" customWidth="1"/>
    <col min="7" max="7" width="14.8515625" style="0" customWidth="1"/>
  </cols>
  <sheetData>
    <row r="1" spans="5:7" ht="124.5" customHeight="1">
      <c r="E1" s="420" t="s">
        <v>497</v>
      </c>
      <c r="F1" s="420"/>
      <c r="G1" s="420"/>
    </row>
    <row r="2" spans="1:7" ht="60.75" customHeight="1">
      <c r="A2" s="329" t="s">
        <v>489</v>
      </c>
      <c r="B2" s="329"/>
      <c r="C2" s="329"/>
      <c r="D2" s="329"/>
      <c r="E2" s="329"/>
      <c r="F2" s="329"/>
      <c r="G2" s="329"/>
    </row>
    <row r="3" spans="1:7" ht="9" customHeight="1">
      <c r="A3" s="38"/>
      <c r="B3" s="38"/>
      <c r="C3" s="38"/>
      <c r="D3" s="38"/>
      <c r="E3" s="38"/>
      <c r="F3" s="38"/>
      <c r="G3" s="38"/>
    </row>
    <row r="4" spans="1:7" ht="72.75" customHeight="1">
      <c r="A4" s="442" t="s">
        <v>490</v>
      </c>
      <c r="B4" s="442"/>
      <c r="C4" s="442"/>
      <c r="D4" s="442"/>
      <c r="E4" s="442"/>
      <c r="F4" s="442"/>
      <c r="G4" s="442"/>
    </row>
    <row r="5" ht="6.75" customHeight="1" thickBot="1"/>
    <row r="6" spans="1:7" ht="63.75" thickBot="1">
      <c r="A6" s="39" t="s">
        <v>35</v>
      </c>
      <c r="B6" s="40" t="s">
        <v>36</v>
      </c>
      <c r="C6" s="40" t="s">
        <v>37</v>
      </c>
      <c r="D6" s="40" t="s">
        <v>38</v>
      </c>
      <c r="E6" s="40" t="s">
        <v>39</v>
      </c>
      <c r="F6" s="40" t="s">
        <v>40</v>
      </c>
      <c r="G6" s="40" t="s">
        <v>41</v>
      </c>
    </row>
    <row r="7" spans="1:7" ht="16.5" thickBot="1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16.5" thickBot="1">
      <c r="A8" s="43"/>
      <c r="B8" s="44"/>
      <c r="C8" s="44"/>
      <c r="D8" s="44"/>
      <c r="E8" s="44"/>
      <c r="F8" s="44"/>
      <c r="G8" s="44"/>
    </row>
    <row r="9" spans="1:7" ht="16.5" thickBot="1">
      <c r="A9" s="43"/>
      <c r="B9" s="44" t="s">
        <v>62</v>
      </c>
      <c r="C9" s="44"/>
      <c r="D9" s="48">
        <v>0</v>
      </c>
      <c r="E9" s="44"/>
      <c r="F9" s="44"/>
      <c r="G9" s="44"/>
    </row>
  </sheetData>
  <sheetProtection/>
  <mergeCells count="3">
    <mergeCell ref="A4:G4"/>
    <mergeCell ref="E1:G1"/>
    <mergeCell ref="A2:G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90" zoomScaleNormal="90" zoomScalePageLayoutView="0" workbookViewId="0" topLeftCell="A49">
      <selection activeCell="E61" sqref="E61:E64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32"/>
      <c r="B1" s="104"/>
      <c r="C1" s="334" t="s">
        <v>454</v>
      </c>
      <c r="D1" s="334"/>
      <c r="E1" s="334"/>
    </row>
    <row r="2" spans="1:5" ht="15">
      <c r="A2" s="32"/>
      <c r="B2" s="32"/>
      <c r="C2" s="32"/>
      <c r="E2" s="32" t="s">
        <v>15</v>
      </c>
    </row>
    <row r="3" spans="1:3" ht="15">
      <c r="A3" s="32"/>
      <c r="B3" s="32"/>
      <c r="C3" s="32"/>
    </row>
    <row r="4" spans="1:5" ht="43.5" customHeight="1">
      <c r="A4" s="335" t="s">
        <v>455</v>
      </c>
      <c r="B4" s="335"/>
      <c r="C4" s="335"/>
      <c r="D4" s="336"/>
      <c r="E4" s="336"/>
    </row>
    <row r="5" ht="15.75" thickBot="1"/>
    <row r="6" spans="1:5" ht="15.75" customHeight="1">
      <c r="A6" s="337" t="s">
        <v>253</v>
      </c>
      <c r="B6" s="339" t="s">
        <v>18</v>
      </c>
      <c r="C6" s="339" t="s">
        <v>2</v>
      </c>
      <c r="D6" s="339"/>
      <c r="E6" s="341"/>
    </row>
    <row r="7" spans="1:5" ht="15">
      <c r="A7" s="338"/>
      <c r="B7" s="340"/>
      <c r="C7" s="340"/>
      <c r="D7" s="340"/>
      <c r="E7" s="342"/>
    </row>
    <row r="8" spans="1:5" ht="15.75">
      <c r="A8" s="273"/>
      <c r="B8" s="340"/>
      <c r="C8" s="123">
        <v>2021</v>
      </c>
      <c r="D8" s="123">
        <v>2022</v>
      </c>
      <c r="E8" s="272">
        <v>2023</v>
      </c>
    </row>
    <row r="9" spans="1:5" ht="15.75">
      <c r="A9" s="274">
        <v>1</v>
      </c>
      <c r="B9" s="269">
        <v>2</v>
      </c>
      <c r="C9" s="123">
        <v>3</v>
      </c>
      <c r="D9" s="123">
        <v>4</v>
      </c>
      <c r="E9" s="272">
        <v>5</v>
      </c>
    </row>
    <row r="10" spans="1:5" ht="28.5">
      <c r="A10" s="275" t="s">
        <v>209</v>
      </c>
      <c r="B10" s="178" t="s">
        <v>207</v>
      </c>
      <c r="C10" s="179">
        <f>C11+C16+C34</f>
        <v>312000</v>
      </c>
      <c r="D10" s="179">
        <f>D11+D16+D34</f>
        <v>306500</v>
      </c>
      <c r="E10" s="276">
        <f>E11+E16+E34</f>
        <v>306500</v>
      </c>
    </row>
    <row r="11" spans="1:5" ht="15.75">
      <c r="A11" s="275" t="s">
        <v>210</v>
      </c>
      <c r="B11" s="180" t="s">
        <v>21</v>
      </c>
      <c r="C11" s="179">
        <f>C12</f>
        <v>40000</v>
      </c>
      <c r="D11" s="179">
        <f>D12</f>
        <v>40000</v>
      </c>
      <c r="E11" s="276">
        <f>E12</f>
        <v>40000</v>
      </c>
    </row>
    <row r="12" spans="1:5" ht="15" customHeight="1">
      <c r="A12" s="330" t="s">
        <v>211</v>
      </c>
      <c r="B12" s="331" t="s">
        <v>22</v>
      </c>
      <c r="C12" s="332">
        <f>C15</f>
        <v>40000</v>
      </c>
      <c r="D12" s="332">
        <f>D15</f>
        <v>40000</v>
      </c>
      <c r="E12" s="333">
        <f>E15</f>
        <v>40000</v>
      </c>
    </row>
    <row r="13" spans="1:5" ht="9.75" customHeight="1">
      <c r="A13" s="330"/>
      <c r="B13" s="331"/>
      <c r="C13" s="332"/>
      <c r="D13" s="332"/>
      <c r="E13" s="333"/>
    </row>
    <row r="14" spans="1:5" ht="105">
      <c r="A14" s="278" t="s">
        <v>288</v>
      </c>
      <c r="B14" s="183" t="s">
        <v>363</v>
      </c>
      <c r="C14" s="182">
        <f>C15</f>
        <v>40000</v>
      </c>
      <c r="D14" s="182">
        <v>40000</v>
      </c>
      <c r="E14" s="277">
        <v>40000</v>
      </c>
    </row>
    <row r="15" spans="1:5" ht="105">
      <c r="A15" s="278" t="s">
        <v>289</v>
      </c>
      <c r="B15" s="183" t="s">
        <v>208</v>
      </c>
      <c r="C15" s="182">
        <v>40000</v>
      </c>
      <c r="D15" s="182">
        <v>40000</v>
      </c>
      <c r="E15" s="277">
        <v>40000</v>
      </c>
    </row>
    <row r="16" spans="1:5" ht="15" customHeight="1">
      <c r="A16" s="279" t="s">
        <v>206</v>
      </c>
      <c r="B16" s="180" t="s">
        <v>23</v>
      </c>
      <c r="C16" s="179">
        <f>SUM(C17+C23)</f>
        <v>172000</v>
      </c>
      <c r="D16" s="179">
        <f>SUM(D17+D23)</f>
        <v>166500</v>
      </c>
      <c r="E16" s="276">
        <f>SUM(E17+E23)</f>
        <v>166500</v>
      </c>
    </row>
    <row r="17" spans="1:5" ht="27" customHeight="1">
      <c r="A17" s="330" t="s">
        <v>214</v>
      </c>
      <c r="B17" s="331" t="s">
        <v>24</v>
      </c>
      <c r="C17" s="332">
        <f>C21</f>
        <v>20000</v>
      </c>
      <c r="D17" s="332">
        <f>D21</f>
        <v>15000</v>
      </c>
      <c r="E17" s="333">
        <f>E21</f>
        <v>15000</v>
      </c>
    </row>
    <row r="18" spans="1:5" ht="35.25" customHeight="1" hidden="1">
      <c r="A18" s="330"/>
      <c r="B18" s="331"/>
      <c r="C18" s="332"/>
      <c r="D18" s="332"/>
      <c r="E18" s="333"/>
    </row>
    <row r="19" spans="1:5" ht="64.5" customHeight="1">
      <c r="A19" s="330" t="s">
        <v>213</v>
      </c>
      <c r="B19" s="331" t="s">
        <v>25</v>
      </c>
      <c r="C19" s="332">
        <f>C21</f>
        <v>20000</v>
      </c>
      <c r="D19" s="332">
        <f>D21</f>
        <v>15000</v>
      </c>
      <c r="E19" s="333">
        <f>E21</f>
        <v>15000</v>
      </c>
    </row>
    <row r="20" spans="1:5" ht="3" customHeight="1">
      <c r="A20" s="330"/>
      <c r="B20" s="331"/>
      <c r="C20" s="332"/>
      <c r="D20" s="332"/>
      <c r="E20" s="333"/>
    </row>
    <row r="21" spans="1:5" ht="24" customHeight="1">
      <c r="A21" s="343" t="s">
        <v>290</v>
      </c>
      <c r="B21" s="331" t="s">
        <v>51</v>
      </c>
      <c r="C21" s="332">
        <v>20000</v>
      </c>
      <c r="D21" s="332">
        <v>15000</v>
      </c>
      <c r="E21" s="333">
        <v>15000</v>
      </c>
    </row>
    <row r="22" spans="1:5" ht="45.75" customHeight="1">
      <c r="A22" s="343"/>
      <c r="B22" s="331"/>
      <c r="C22" s="332"/>
      <c r="D22" s="332"/>
      <c r="E22" s="333"/>
    </row>
    <row r="23" spans="1:5" ht="15" customHeight="1">
      <c r="A23" s="330" t="s">
        <v>217</v>
      </c>
      <c r="B23" s="331" t="s">
        <v>26</v>
      </c>
      <c r="C23" s="332">
        <f>C25+C31</f>
        <v>152000</v>
      </c>
      <c r="D23" s="332">
        <f>D25+D31</f>
        <v>151500</v>
      </c>
      <c r="E23" s="333">
        <f>E25+E31</f>
        <v>151500</v>
      </c>
    </row>
    <row r="24" spans="1:5" ht="15" customHeight="1">
      <c r="A24" s="330"/>
      <c r="B24" s="331"/>
      <c r="C24" s="332"/>
      <c r="D24" s="332"/>
      <c r="E24" s="333"/>
    </row>
    <row r="25" spans="1:5" ht="26.25" customHeight="1">
      <c r="A25" s="330" t="s">
        <v>216</v>
      </c>
      <c r="B25" s="331" t="s">
        <v>215</v>
      </c>
      <c r="C25" s="332">
        <f>C29</f>
        <v>2000</v>
      </c>
      <c r="D25" s="332">
        <f>D29</f>
        <v>1500</v>
      </c>
      <c r="E25" s="333">
        <f>E29</f>
        <v>1500</v>
      </c>
    </row>
    <row r="26" spans="1:5" ht="57" customHeight="1" hidden="1">
      <c r="A26" s="330"/>
      <c r="B26" s="331"/>
      <c r="C26" s="332"/>
      <c r="D26" s="332"/>
      <c r="E26" s="333"/>
    </row>
    <row r="27" spans="1:5" ht="67.5" customHeight="1">
      <c r="A27" s="343" t="s">
        <v>291</v>
      </c>
      <c r="B27" s="331" t="s">
        <v>53</v>
      </c>
      <c r="C27" s="332">
        <f>C29</f>
        <v>2000</v>
      </c>
      <c r="D27" s="332">
        <v>10000</v>
      </c>
      <c r="E27" s="333">
        <v>10000</v>
      </c>
    </row>
    <row r="28" spans="1:5" ht="15" hidden="1">
      <c r="A28" s="343"/>
      <c r="B28" s="331"/>
      <c r="C28" s="332"/>
      <c r="D28" s="332"/>
      <c r="E28" s="333"/>
    </row>
    <row r="29" spans="1:5" ht="64.5" customHeight="1">
      <c r="A29" s="343" t="s">
        <v>292</v>
      </c>
      <c r="B29" s="331" t="s">
        <v>53</v>
      </c>
      <c r="C29" s="332">
        <v>2000</v>
      </c>
      <c r="D29" s="332">
        <v>1500</v>
      </c>
      <c r="E29" s="333">
        <v>1500</v>
      </c>
    </row>
    <row r="30" spans="1:5" ht="15" customHeight="1" hidden="1">
      <c r="A30" s="343"/>
      <c r="B30" s="331"/>
      <c r="C30" s="332"/>
      <c r="D30" s="332"/>
      <c r="E30" s="333"/>
    </row>
    <row r="31" spans="1:5" ht="23.25" customHeight="1">
      <c r="A31" s="278" t="s">
        <v>218</v>
      </c>
      <c r="B31" s="183" t="s">
        <v>219</v>
      </c>
      <c r="C31" s="182">
        <f>C33</f>
        <v>150000</v>
      </c>
      <c r="D31" s="182">
        <f>D33</f>
        <v>150000</v>
      </c>
      <c r="E31" s="277">
        <f>E33</f>
        <v>150000</v>
      </c>
    </row>
    <row r="32" spans="1:5" ht="66.75" customHeight="1">
      <c r="A32" s="278" t="s">
        <v>293</v>
      </c>
      <c r="B32" s="183" t="s">
        <v>52</v>
      </c>
      <c r="C32" s="182">
        <f>C33</f>
        <v>150000</v>
      </c>
      <c r="D32" s="182">
        <f>D33</f>
        <v>150000</v>
      </c>
      <c r="E32" s="277">
        <f>E33</f>
        <v>150000</v>
      </c>
    </row>
    <row r="33" spans="1:5" ht="61.5" customHeight="1">
      <c r="A33" s="278" t="s">
        <v>294</v>
      </c>
      <c r="B33" s="183" t="s">
        <v>364</v>
      </c>
      <c r="C33" s="182">
        <v>150000</v>
      </c>
      <c r="D33" s="182">
        <v>150000</v>
      </c>
      <c r="E33" s="277">
        <v>150000</v>
      </c>
    </row>
    <row r="34" spans="1:5" ht="71.25">
      <c r="A34" s="281" t="s">
        <v>438</v>
      </c>
      <c r="B34" s="178" t="s">
        <v>439</v>
      </c>
      <c r="C34" s="179">
        <f aca="true" t="shared" si="0" ref="C34:E37">C35</f>
        <v>100000</v>
      </c>
      <c r="D34" s="179">
        <f t="shared" si="0"/>
        <v>100000</v>
      </c>
      <c r="E34" s="276">
        <f t="shared" si="0"/>
        <v>100000</v>
      </c>
    </row>
    <row r="35" spans="1:5" ht="135">
      <c r="A35" s="278" t="s">
        <v>440</v>
      </c>
      <c r="B35" s="183" t="s">
        <v>441</v>
      </c>
      <c r="C35" s="182">
        <f t="shared" si="0"/>
        <v>100000</v>
      </c>
      <c r="D35" s="182">
        <f t="shared" si="0"/>
        <v>100000</v>
      </c>
      <c r="E35" s="277">
        <f t="shared" si="0"/>
        <v>100000</v>
      </c>
    </row>
    <row r="36" spans="1:5" ht="120">
      <c r="A36" s="278" t="s">
        <v>442</v>
      </c>
      <c r="B36" s="183" t="s">
        <v>443</v>
      </c>
      <c r="C36" s="182">
        <f t="shared" si="0"/>
        <v>100000</v>
      </c>
      <c r="D36" s="182">
        <f t="shared" si="0"/>
        <v>100000</v>
      </c>
      <c r="E36" s="277">
        <f t="shared" si="0"/>
        <v>100000</v>
      </c>
    </row>
    <row r="37" spans="1:5" ht="105">
      <c r="A37" s="278" t="s">
        <v>444</v>
      </c>
      <c r="B37" s="183" t="s">
        <v>445</v>
      </c>
      <c r="C37" s="182">
        <f t="shared" si="0"/>
        <v>100000</v>
      </c>
      <c r="D37" s="182">
        <f t="shared" si="0"/>
        <v>100000</v>
      </c>
      <c r="E37" s="277">
        <f t="shared" si="0"/>
        <v>100000</v>
      </c>
    </row>
    <row r="38" spans="1:5" ht="105">
      <c r="A38" s="278" t="s">
        <v>446</v>
      </c>
      <c r="B38" s="183" t="s">
        <v>445</v>
      </c>
      <c r="C38" s="182">
        <v>100000</v>
      </c>
      <c r="D38" s="182">
        <v>100000</v>
      </c>
      <c r="E38" s="277">
        <v>100000</v>
      </c>
    </row>
    <row r="39" spans="1:5" ht="15" customHeight="1">
      <c r="A39" s="281" t="s">
        <v>222</v>
      </c>
      <c r="B39" s="178" t="s">
        <v>223</v>
      </c>
      <c r="C39" s="179">
        <f>C40</f>
        <v>4558826.0600000005</v>
      </c>
      <c r="D39" s="179">
        <f>D40</f>
        <v>3356620.81</v>
      </c>
      <c r="E39" s="276">
        <f>E40</f>
        <v>3270720.81</v>
      </c>
    </row>
    <row r="40" spans="1:5" ht="44.25" customHeight="1">
      <c r="A40" s="281" t="s">
        <v>225</v>
      </c>
      <c r="B40" s="178" t="s">
        <v>224</v>
      </c>
      <c r="C40" s="179">
        <f>C41+C52+C56+C61</f>
        <v>4558826.0600000005</v>
      </c>
      <c r="D40" s="179">
        <f>D41+D52+D56+D61</f>
        <v>3356620.81</v>
      </c>
      <c r="E40" s="276">
        <f>E41+E52+E56+E61</f>
        <v>3270720.81</v>
      </c>
    </row>
    <row r="41" spans="1:5" ht="44.25" customHeight="1">
      <c r="A41" s="345" t="s">
        <v>366</v>
      </c>
      <c r="B41" s="346" t="s">
        <v>29</v>
      </c>
      <c r="C41" s="347">
        <f>C43+C49</f>
        <v>3370210</v>
      </c>
      <c r="D41" s="347">
        <f>D43+D49</f>
        <v>2621700</v>
      </c>
      <c r="E41" s="348">
        <f>E43+E49</f>
        <v>2621700</v>
      </c>
    </row>
    <row r="42" spans="1:5" ht="0.75" customHeight="1">
      <c r="A42" s="345"/>
      <c r="B42" s="346"/>
      <c r="C42" s="347"/>
      <c r="D42" s="347"/>
      <c r="E42" s="348"/>
    </row>
    <row r="43" spans="1:5" ht="42.75" customHeight="1">
      <c r="A43" s="330" t="s">
        <v>367</v>
      </c>
      <c r="B43" s="344" t="s">
        <v>30</v>
      </c>
      <c r="C43" s="332">
        <f>C45</f>
        <v>3055100</v>
      </c>
      <c r="D43" s="332">
        <f>D45</f>
        <v>2621700</v>
      </c>
      <c r="E43" s="333">
        <f>E45</f>
        <v>2621700</v>
      </c>
    </row>
    <row r="44" spans="1:5" ht="65.25" customHeight="1" hidden="1">
      <c r="A44" s="330"/>
      <c r="B44" s="344"/>
      <c r="C44" s="332"/>
      <c r="D44" s="332"/>
      <c r="E44" s="333"/>
    </row>
    <row r="45" spans="1:5" ht="15" customHeight="1">
      <c r="A45" s="330" t="s">
        <v>368</v>
      </c>
      <c r="B45" s="331" t="s">
        <v>31</v>
      </c>
      <c r="C45" s="332">
        <f>C47</f>
        <v>3055100</v>
      </c>
      <c r="D45" s="332">
        <f>D47</f>
        <v>2621700</v>
      </c>
      <c r="E45" s="333">
        <f>E47</f>
        <v>2621700</v>
      </c>
    </row>
    <row r="46" spans="1:5" ht="15" customHeight="1">
      <c r="A46" s="330"/>
      <c r="B46" s="331"/>
      <c r="C46" s="332"/>
      <c r="D46" s="332"/>
      <c r="E46" s="333"/>
    </row>
    <row r="47" spans="1:5" ht="15" customHeight="1">
      <c r="A47" s="343" t="s">
        <v>369</v>
      </c>
      <c r="B47" s="331" t="s">
        <v>365</v>
      </c>
      <c r="C47" s="332">
        <v>3055100</v>
      </c>
      <c r="D47" s="332">
        <v>2621700</v>
      </c>
      <c r="E47" s="333">
        <v>2621700</v>
      </c>
    </row>
    <row r="48" spans="1:5" ht="15" customHeight="1">
      <c r="A48" s="343"/>
      <c r="B48" s="331"/>
      <c r="C48" s="332"/>
      <c r="D48" s="332"/>
      <c r="E48" s="333"/>
    </row>
    <row r="49" spans="1:5" ht="30" customHeight="1">
      <c r="A49" s="280" t="s">
        <v>370</v>
      </c>
      <c r="B49" s="181" t="s">
        <v>270</v>
      </c>
      <c r="C49" s="182">
        <f aca="true" t="shared" si="1" ref="C49:E50">C50</f>
        <v>315110</v>
      </c>
      <c r="D49" s="182">
        <f t="shared" si="1"/>
        <v>0</v>
      </c>
      <c r="E49" s="277">
        <f t="shared" si="1"/>
        <v>0</v>
      </c>
    </row>
    <row r="50" spans="1:5" ht="57" customHeight="1">
      <c r="A50" s="280" t="s">
        <v>371</v>
      </c>
      <c r="B50" s="181" t="s">
        <v>271</v>
      </c>
      <c r="C50" s="182">
        <f t="shared" si="1"/>
        <v>315110</v>
      </c>
      <c r="D50" s="182">
        <f t="shared" si="1"/>
        <v>0</v>
      </c>
      <c r="E50" s="277">
        <f t="shared" si="1"/>
        <v>0</v>
      </c>
    </row>
    <row r="51" spans="1:5" ht="54" customHeight="1">
      <c r="A51" s="280" t="s">
        <v>372</v>
      </c>
      <c r="B51" s="181" t="s">
        <v>57</v>
      </c>
      <c r="C51" s="182">
        <v>315110</v>
      </c>
      <c r="D51" s="182">
        <v>0</v>
      </c>
      <c r="E51" s="277">
        <v>0</v>
      </c>
    </row>
    <row r="52" spans="1:5" ht="50.25" customHeight="1">
      <c r="A52" s="281" t="s">
        <v>373</v>
      </c>
      <c r="B52" s="270" t="s">
        <v>232</v>
      </c>
      <c r="C52" s="179">
        <f>C53</f>
        <v>208610</v>
      </c>
      <c r="D52" s="179">
        <f>D53</f>
        <v>0</v>
      </c>
      <c r="E52" s="276">
        <f>E53</f>
        <v>0</v>
      </c>
    </row>
    <row r="53" spans="1:5" ht="26.25" customHeight="1">
      <c r="A53" s="278" t="s">
        <v>374</v>
      </c>
      <c r="B53" s="271" t="s">
        <v>233</v>
      </c>
      <c r="C53" s="182">
        <f>C54</f>
        <v>208610</v>
      </c>
      <c r="D53" s="182">
        <v>0</v>
      </c>
      <c r="E53" s="277">
        <v>0</v>
      </c>
    </row>
    <row r="54" spans="1:5" ht="30">
      <c r="A54" s="278" t="s">
        <v>375</v>
      </c>
      <c r="B54" s="271" t="s">
        <v>234</v>
      </c>
      <c r="C54" s="182">
        <f>C55</f>
        <v>208610</v>
      </c>
      <c r="D54" s="182">
        <v>0</v>
      </c>
      <c r="E54" s="277">
        <v>0</v>
      </c>
    </row>
    <row r="55" spans="1:5" ht="30">
      <c r="A55" s="278" t="s">
        <v>376</v>
      </c>
      <c r="B55" s="271" t="s">
        <v>234</v>
      </c>
      <c r="C55" s="182">
        <v>208610</v>
      </c>
      <c r="D55" s="182">
        <v>0</v>
      </c>
      <c r="E55" s="277">
        <v>0</v>
      </c>
    </row>
    <row r="56" spans="1:5" ht="15" customHeight="1">
      <c r="A56" s="345" t="s">
        <v>377</v>
      </c>
      <c r="B56" s="346" t="s">
        <v>235</v>
      </c>
      <c r="C56" s="347">
        <f>C58</f>
        <v>82000</v>
      </c>
      <c r="D56" s="347">
        <f>D58</f>
        <v>85900</v>
      </c>
      <c r="E56" s="348">
        <f>E58</f>
        <v>0</v>
      </c>
    </row>
    <row r="57" spans="1:5" ht="15" customHeight="1">
      <c r="A57" s="345"/>
      <c r="B57" s="346"/>
      <c r="C57" s="347"/>
      <c r="D57" s="347"/>
      <c r="E57" s="348"/>
    </row>
    <row r="58" spans="1:5" ht="45">
      <c r="A58" s="278" t="s">
        <v>378</v>
      </c>
      <c r="B58" s="271" t="s">
        <v>236</v>
      </c>
      <c r="C58" s="182">
        <f aca="true" t="shared" si="2" ref="C58:E59">C59</f>
        <v>82000</v>
      </c>
      <c r="D58" s="182">
        <f t="shared" si="2"/>
        <v>85900</v>
      </c>
      <c r="E58" s="277">
        <f t="shared" si="2"/>
        <v>0</v>
      </c>
    </row>
    <row r="59" spans="1:5" ht="60">
      <c r="A59" s="278" t="s">
        <v>379</v>
      </c>
      <c r="B59" s="271" t="s">
        <v>237</v>
      </c>
      <c r="C59" s="182">
        <f t="shared" si="2"/>
        <v>82000</v>
      </c>
      <c r="D59" s="182">
        <f t="shared" si="2"/>
        <v>85900</v>
      </c>
      <c r="E59" s="277">
        <f t="shared" si="2"/>
        <v>0</v>
      </c>
    </row>
    <row r="60" spans="1:5" ht="60">
      <c r="A60" s="278" t="s">
        <v>380</v>
      </c>
      <c r="B60" s="271" t="s">
        <v>237</v>
      </c>
      <c r="C60" s="182">
        <v>82000</v>
      </c>
      <c r="D60" s="182">
        <v>85900</v>
      </c>
      <c r="E60" s="277">
        <v>0</v>
      </c>
    </row>
    <row r="61" spans="1:5" ht="15.75">
      <c r="A61" s="281" t="s">
        <v>381</v>
      </c>
      <c r="B61" s="178" t="s">
        <v>245</v>
      </c>
      <c r="C61" s="179">
        <f aca="true" t="shared" si="3" ref="C61:E64">C62</f>
        <v>898006.06</v>
      </c>
      <c r="D61" s="179">
        <f t="shared" si="3"/>
        <v>649020.81</v>
      </c>
      <c r="E61" s="179">
        <f t="shared" si="3"/>
        <v>649020.81</v>
      </c>
    </row>
    <row r="62" spans="1:5" ht="15.75">
      <c r="A62" s="278" t="s">
        <v>381</v>
      </c>
      <c r="B62" s="183" t="s">
        <v>295</v>
      </c>
      <c r="C62" s="182">
        <f t="shared" si="3"/>
        <v>898006.06</v>
      </c>
      <c r="D62" s="182">
        <f t="shared" si="3"/>
        <v>649020.81</v>
      </c>
      <c r="E62" s="182">
        <f t="shared" si="3"/>
        <v>649020.81</v>
      </c>
    </row>
    <row r="63" spans="1:5" ht="90">
      <c r="A63" s="278" t="s">
        <v>382</v>
      </c>
      <c r="B63" s="183" t="s">
        <v>246</v>
      </c>
      <c r="C63" s="182">
        <f t="shared" si="3"/>
        <v>898006.06</v>
      </c>
      <c r="D63" s="182">
        <f t="shared" si="3"/>
        <v>649020.81</v>
      </c>
      <c r="E63" s="182">
        <f t="shared" si="3"/>
        <v>649020.81</v>
      </c>
    </row>
    <row r="64" spans="1:5" ht="105">
      <c r="A64" s="278" t="s">
        <v>383</v>
      </c>
      <c r="B64" s="183" t="s">
        <v>247</v>
      </c>
      <c r="C64" s="182">
        <f t="shared" si="3"/>
        <v>898006.06</v>
      </c>
      <c r="D64" s="182">
        <f t="shared" si="3"/>
        <v>649020.81</v>
      </c>
      <c r="E64" s="182">
        <f t="shared" si="3"/>
        <v>649020.81</v>
      </c>
    </row>
    <row r="65" spans="1:5" ht="105">
      <c r="A65" s="278" t="s">
        <v>384</v>
      </c>
      <c r="B65" s="183" t="s">
        <v>33</v>
      </c>
      <c r="C65" s="182">
        <v>898006.06</v>
      </c>
      <c r="D65" s="182">
        <v>649020.81</v>
      </c>
      <c r="E65" s="277">
        <v>649020.81</v>
      </c>
    </row>
    <row r="66" spans="1:5" ht="141.75">
      <c r="A66" s="282" t="s">
        <v>306</v>
      </c>
      <c r="B66" s="204" t="s">
        <v>307</v>
      </c>
      <c r="C66" s="205">
        <f aca="true" t="shared" si="4" ref="C66:E67">C67</f>
        <v>0</v>
      </c>
      <c r="D66" s="205">
        <f t="shared" si="4"/>
        <v>0</v>
      </c>
      <c r="E66" s="283">
        <f t="shared" si="4"/>
        <v>0</v>
      </c>
    </row>
    <row r="67" spans="1:5" ht="157.5">
      <c r="A67" s="284" t="s">
        <v>385</v>
      </c>
      <c r="B67" s="206" t="s">
        <v>56</v>
      </c>
      <c r="C67" s="207">
        <f t="shared" si="4"/>
        <v>0</v>
      </c>
      <c r="D67" s="207">
        <f t="shared" si="4"/>
        <v>0</v>
      </c>
      <c r="E67" s="285">
        <f t="shared" si="4"/>
        <v>0</v>
      </c>
    </row>
    <row r="68" spans="1:5" ht="157.5">
      <c r="A68" s="284" t="s">
        <v>386</v>
      </c>
      <c r="B68" s="206" t="s">
        <v>56</v>
      </c>
      <c r="C68" s="207">
        <v>0</v>
      </c>
      <c r="D68" s="208">
        <v>0</v>
      </c>
      <c r="E68" s="286">
        <v>0</v>
      </c>
    </row>
    <row r="69" spans="1:5" ht="16.5" thickBot="1">
      <c r="A69" s="287" t="s">
        <v>34</v>
      </c>
      <c r="B69" s="288"/>
      <c r="C69" s="289">
        <f>C10+C39</f>
        <v>4870826.0600000005</v>
      </c>
      <c r="D69" s="289">
        <f>D10+D39</f>
        <v>3663120.81</v>
      </c>
      <c r="E69" s="290">
        <f>E10+E39</f>
        <v>3577220.81</v>
      </c>
    </row>
  </sheetData>
  <sheetProtection/>
  <mergeCells count="70">
    <mergeCell ref="A56:A57"/>
    <mergeCell ref="B56:B57"/>
    <mergeCell ref="C56:C57"/>
    <mergeCell ref="D56:D57"/>
    <mergeCell ref="E56:E57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12:A13"/>
    <mergeCell ref="B12:B13"/>
    <mergeCell ref="C12:C13"/>
    <mergeCell ref="D12:D13"/>
    <mergeCell ref="E12:E13"/>
    <mergeCell ref="A17:A18"/>
    <mergeCell ref="B17:B18"/>
    <mergeCell ref="C17:C18"/>
    <mergeCell ref="D17:D18"/>
    <mergeCell ref="E17:E18"/>
    <mergeCell ref="C1:E1"/>
    <mergeCell ref="A4:E4"/>
    <mergeCell ref="A6:A7"/>
    <mergeCell ref="B6:B8"/>
    <mergeCell ref="C6:E7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="9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32"/>
      <c r="B1" s="104"/>
      <c r="C1" s="334" t="s">
        <v>427</v>
      </c>
      <c r="D1" s="334"/>
      <c r="E1" s="334"/>
    </row>
    <row r="2" spans="1:5" ht="15">
      <c r="A2" s="32"/>
      <c r="B2" s="32"/>
      <c r="C2" s="32"/>
      <c r="E2" s="32" t="s">
        <v>15</v>
      </c>
    </row>
    <row r="3" spans="1:3" ht="15">
      <c r="A3" s="32"/>
      <c r="B3" s="32"/>
      <c r="C3" s="32"/>
    </row>
    <row r="4" spans="1:5" ht="58.5" customHeight="1">
      <c r="A4" s="335" t="s">
        <v>437</v>
      </c>
      <c r="B4" s="335"/>
      <c r="C4" s="335"/>
      <c r="D4" s="336"/>
      <c r="E4" s="336"/>
    </row>
    <row r="6" ht="15.75" customHeight="1"/>
    <row r="7" ht="15.75" customHeight="1"/>
    <row r="8" ht="15.75" customHeight="1"/>
    <row r="12" ht="15" customHeight="1"/>
    <row r="13" ht="9.75" customHeight="1"/>
    <row r="14" ht="15" customHeight="1"/>
    <row r="16" ht="15" customHeight="1"/>
    <row r="18" ht="35.25" customHeight="1" hidden="1"/>
    <row r="19" ht="64.5" customHeight="1"/>
    <row r="21" ht="24" customHeight="1"/>
    <row r="22" ht="45.75" customHeight="1"/>
    <row r="23" ht="15" customHeight="1"/>
    <row r="24" ht="15" customHeight="1"/>
    <row r="25" ht="26.25" customHeight="1"/>
    <row r="26" ht="57" customHeight="1" hidden="1"/>
    <row r="27" ht="67.5" customHeight="1"/>
    <row r="28" ht="15" customHeight="1" hidden="1"/>
    <row r="29" ht="64.5" customHeight="1"/>
    <row r="30" ht="15" customHeight="1" hidden="1"/>
    <row r="31" ht="23.25" customHeight="1"/>
    <row r="32" ht="66.75" customHeight="1"/>
    <row r="33" ht="61.5" customHeight="1"/>
    <row r="34" ht="15" customHeight="1"/>
    <row r="35" ht="44.25" customHeight="1"/>
    <row r="36" ht="44.25" customHeight="1"/>
    <row r="37" ht="0.75" customHeight="1"/>
    <row r="38" ht="42.75" customHeight="1"/>
    <row r="39" ht="65.25" customHeight="1" hidden="1"/>
    <row r="40" ht="15" customHeight="1"/>
    <row r="41" ht="15" customHeight="1"/>
    <row r="42" ht="15" customHeight="1"/>
    <row r="43" ht="15" customHeight="1"/>
    <row r="44" ht="30" customHeight="1"/>
    <row r="45" ht="57" customHeight="1"/>
    <row r="46" ht="54" customHeight="1"/>
    <row r="47" ht="50.25" customHeight="1"/>
    <row r="48" ht="26.2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4" ht="15" customHeight="1"/>
    <row r="65" ht="15" customHeight="1"/>
    <row r="66" ht="15" customHeight="1"/>
  </sheetData>
  <sheetProtection/>
  <mergeCells count="2">
    <mergeCell ref="C1:E1"/>
    <mergeCell ref="A4:E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32"/>
      <c r="B1" s="104"/>
      <c r="C1" s="328" t="s">
        <v>266</v>
      </c>
      <c r="D1" s="328"/>
      <c r="E1" s="328"/>
    </row>
    <row r="2" spans="1:5" ht="15">
      <c r="A2" s="32"/>
      <c r="B2" s="32"/>
      <c r="C2" s="32"/>
      <c r="E2" s="32" t="s">
        <v>15</v>
      </c>
    </row>
    <row r="3" spans="1:3" ht="15">
      <c r="A3" s="32"/>
      <c r="B3" s="32"/>
      <c r="C3" s="32"/>
    </row>
    <row r="4" spans="1:5" ht="58.5" customHeight="1">
      <c r="A4" s="329" t="s">
        <v>176</v>
      </c>
      <c r="B4" s="329"/>
      <c r="C4" s="329"/>
      <c r="D4" s="352"/>
      <c r="E4" s="352"/>
    </row>
    <row r="5" ht="15.75" thickBot="1"/>
    <row r="6" spans="1:5" ht="15.75" customHeight="1">
      <c r="A6" s="33" t="s">
        <v>16</v>
      </c>
      <c r="B6" s="354" t="s">
        <v>18</v>
      </c>
      <c r="C6" s="357" t="s">
        <v>19</v>
      </c>
      <c r="D6" s="358"/>
      <c r="E6" s="359"/>
    </row>
    <row r="7" spans="1:5" ht="32.25" thickBot="1">
      <c r="A7" s="34" t="s">
        <v>17</v>
      </c>
      <c r="B7" s="355"/>
      <c r="C7" s="360" t="s">
        <v>20</v>
      </c>
      <c r="D7" s="361"/>
      <c r="E7" s="362"/>
    </row>
    <row r="8" spans="1:5" ht="16.5" thickBot="1">
      <c r="A8" s="35"/>
      <c r="B8" s="356"/>
      <c r="C8" s="36">
        <v>2018</v>
      </c>
      <c r="D8" s="37">
        <v>2019</v>
      </c>
      <c r="E8" s="37">
        <v>2020</v>
      </c>
    </row>
    <row r="9" spans="1:5" ht="15.75">
      <c r="A9" s="106">
        <v>1</v>
      </c>
      <c r="B9" s="107">
        <v>2</v>
      </c>
      <c r="C9" s="108">
        <v>3</v>
      </c>
      <c r="D9" s="108">
        <v>4</v>
      </c>
      <c r="E9" s="108">
        <v>5</v>
      </c>
    </row>
    <row r="10" spans="1:5" ht="37.5">
      <c r="A10" s="109" t="s">
        <v>209</v>
      </c>
      <c r="B10" s="117" t="s">
        <v>207</v>
      </c>
      <c r="C10" s="121">
        <f>C11+C15</f>
        <v>148500</v>
      </c>
      <c r="D10" s="121">
        <f>D11+D15</f>
        <v>148500</v>
      </c>
      <c r="E10" s="121">
        <f>E11+E15</f>
        <v>148500</v>
      </c>
    </row>
    <row r="11" spans="1:5" ht="37.5">
      <c r="A11" s="109" t="s">
        <v>210</v>
      </c>
      <c r="B11" s="110" t="s">
        <v>21</v>
      </c>
      <c r="C11" s="121">
        <v>40000</v>
      </c>
      <c r="D11" s="121">
        <v>40000</v>
      </c>
      <c r="E11" s="121">
        <v>40000</v>
      </c>
    </row>
    <row r="12" spans="1:5" ht="15" customHeight="1">
      <c r="A12" s="353" t="s">
        <v>211</v>
      </c>
      <c r="B12" s="350" t="s">
        <v>22</v>
      </c>
      <c r="C12" s="351">
        <v>40000</v>
      </c>
      <c r="D12" s="351">
        <v>40000</v>
      </c>
      <c r="E12" s="351">
        <v>40000</v>
      </c>
    </row>
    <row r="13" spans="1:5" ht="24.75" customHeight="1">
      <c r="A13" s="353"/>
      <c r="B13" s="350"/>
      <c r="C13" s="351"/>
      <c r="D13" s="351"/>
      <c r="E13" s="351"/>
    </row>
    <row r="14" spans="1:5" ht="187.5">
      <c r="A14" s="112" t="s">
        <v>212</v>
      </c>
      <c r="B14" s="118" t="s">
        <v>208</v>
      </c>
      <c r="C14" s="122">
        <v>40000</v>
      </c>
      <c r="D14" s="122">
        <v>40000</v>
      </c>
      <c r="E14" s="122">
        <v>40000</v>
      </c>
    </row>
    <row r="15" spans="1:5" ht="37.5">
      <c r="A15" s="113" t="s">
        <v>206</v>
      </c>
      <c r="B15" s="110" t="s">
        <v>23</v>
      </c>
      <c r="C15" s="121">
        <f>SUM(C16+C20)</f>
        <v>108500</v>
      </c>
      <c r="D15" s="121">
        <f>SUM(D16+D20)</f>
        <v>108500</v>
      </c>
      <c r="E15" s="121">
        <f>SUM(E16+E20)</f>
        <v>108500</v>
      </c>
    </row>
    <row r="16" spans="1:5" ht="15">
      <c r="A16" s="353" t="s">
        <v>214</v>
      </c>
      <c r="B16" s="350" t="s">
        <v>24</v>
      </c>
      <c r="C16" s="351">
        <v>8500</v>
      </c>
      <c r="D16" s="351">
        <v>8500</v>
      </c>
      <c r="E16" s="351">
        <v>8500</v>
      </c>
    </row>
    <row r="17" spans="1:5" ht="29.25" customHeight="1">
      <c r="A17" s="353"/>
      <c r="B17" s="350"/>
      <c r="C17" s="351"/>
      <c r="D17" s="351"/>
      <c r="E17" s="351"/>
    </row>
    <row r="18" spans="1:5" ht="35.25" customHeight="1">
      <c r="A18" s="353" t="s">
        <v>213</v>
      </c>
      <c r="B18" s="350" t="s">
        <v>25</v>
      </c>
      <c r="C18" s="351">
        <v>8500</v>
      </c>
      <c r="D18" s="351">
        <v>8500</v>
      </c>
      <c r="E18" s="351">
        <v>8500</v>
      </c>
    </row>
    <row r="19" spans="1:5" ht="64.5" customHeight="1">
      <c r="A19" s="353"/>
      <c r="B19" s="350"/>
      <c r="C19" s="351"/>
      <c r="D19" s="351"/>
      <c r="E19" s="351"/>
    </row>
    <row r="20" spans="1:5" ht="15">
      <c r="A20" s="353" t="s">
        <v>217</v>
      </c>
      <c r="B20" s="350" t="s">
        <v>26</v>
      </c>
      <c r="C20" s="351">
        <v>100000</v>
      </c>
      <c r="D20" s="351">
        <v>100000</v>
      </c>
      <c r="E20" s="351">
        <v>100000</v>
      </c>
    </row>
    <row r="21" spans="1:5" ht="24" customHeight="1">
      <c r="A21" s="353"/>
      <c r="B21" s="350"/>
      <c r="C21" s="351"/>
      <c r="D21" s="351"/>
      <c r="E21" s="351"/>
    </row>
    <row r="22" spans="1:5" ht="22.5" customHeight="1">
      <c r="A22" s="353" t="s">
        <v>216</v>
      </c>
      <c r="B22" s="350" t="s">
        <v>215</v>
      </c>
      <c r="C22" s="351">
        <v>10000</v>
      </c>
      <c r="D22" s="351">
        <v>10000</v>
      </c>
      <c r="E22" s="351">
        <v>10000</v>
      </c>
    </row>
    <row r="23" spans="1:5" ht="15">
      <c r="A23" s="353"/>
      <c r="B23" s="350"/>
      <c r="C23" s="351"/>
      <c r="D23" s="351"/>
      <c r="E23" s="351"/>
    </row>
    <row r="24" spans="1:5" ht="35.25" customHeight="1">
      <c r="A24" s="353" t="s">
        <v>221</v>
      </c>
      <c r="B24" s="350" t="s">
        <v>27</v>
      </c>
      <c r="C24" s="351">
        <v>10000</v>
      </c>
      <c r="D24" s="351">
        <v>10000</v>
      </c>
      <c r="E24" s="351">
        <v>10000</v>
      </c>
    </row>
    <row r="25" spans="1:5" ht="44.25" customHeight="1">
      <c r="A25" s="353"/>
      <c r="B25" s="350"/>
      <c r="C25" s="351"/>
      <c r="D25" s="351"/>
      <c r="E25" s="351"/>
    </row>
    <row r="26" spans="1:5" ht="57" customHeight="1">
      <c r="A26" s="112" t="s">
        <v>218</v>
      </c>
      <c r="B26" s="118" t="s">
        <v>219</v>
      </c>
      <c r="C26" s="122">
        <v>90000</v>
      </c>
      <c r="D26" s="122">
        <v>90000</v>
      </c>
      <c r="E26" s="122">
        <v>90000</v>
      </c>
    </row>
    <row r="27" spans="1:5" ht="75.75" customHeight="1">
      <c r="A27" s="112" t="s">
        <v>220</v>
      </c>
      <c r="B27" s="118" t="s">
        <v>28</v>
      </c>
      <c r="C27" s="122">
        <v>90000</v>
      </c>
      <c r="D27" s="122">
        <v>90000</v>
      </c>
      <c r="E27" s="122">
        <v>90000</v>
      </c>
    </row>
    <row r="28" spans="1:5" ht="37.5">
      <c r="A28" s="115" t="s">
        <v>222</v>
      </c>
      <c r="B28" s="119" t="s">
        <v>223</v>
      </c>
      <c r="C28" s="121">
        <f>C29</f>
        <v>3574543.33</v>
      </c>
      <c r="D28" s="121">
        <f>SUM(D30+D39+D42+D48)</f>
        <v>3085100</v>
      </c>
      <c r="E28" s="121">
        <f>SUM(E30+E39+E42+E48)+E38</f>
        <v>4343060</v>
      </c>
    </row>
    <row r="29" spans="1:5" ht="100.5" customHeight="1">
      <c r="A29" s="115" t="s">
        <v>225</v>
      </c>
      <c r="B29" s="119" t="s">
        <v>224</v>
      </c>
      <c r="C29" s="121">
        <f>C30+C38+C39+C42+C48+C36</f>
        <v>3574543.33</v>
      </c>
      <c r="D29" s="121">
        <f>D30+D39+D42+D48</f>
        <v>3085100</v>
      </c>
      <c r="E29" s="121">
        <f>E30+E39+E42+E48+E38</f>
        <v>4343060</v>
      </c>
    </row>
    <row r="30" spans="1:5" ht="15">
      <c r="A30" s="353" t="s">
        <v>226</v>
      </c>
      <c r="B30" s="350" t="s">
        <v>29</v>
      </c>
      <c r="C30" s="351">
        <f>C32</f>
        <v>3088700</v>
      </c>
      <c r="D30" s="351">
        <v>3023900</v>
      </c>
      <c r="E30" s="351">
        <v>3015100</v>
      </c>
    </row>
    <row r="31" spans="1:5" ht="23.25" customHeight="1">
      <c r="A31" s="353"/>
      <c r="B31" s="350"/>
      <c r="C31" s="351"/>
      <c r="D31" s="351"/>
      <c r="E31" s="351"/>
    </row>
    <row r="32" spans="1:5" ht="15">
      <c r="A32" s="353" t="s">
        <v>227</v>
      </c>
      <c r="B32" s="350" t="s">
        <v>30</v>
      </c>
      <c r="C32" s="351">
        <v>3088700</v>
      </c>
      <c r="D32" s="351">
        <v>3023900</v>
      </c>
      <c r="E32" s="351">
        <v>3015100</v>
      </c>
    </row>
    <row r="33" spans="1:5" ht="28.5" customHeight="1">
      <c r="A33" s="353"/>
      <c r="B33" s="350"/>
      <c r="C33" s="351"/>
      <c r="D33" s="351"/>
      <c r="E33" s="351"/>
    </row>
    <row r="34" spans="1:5" ht="15">
      <c r="A34" s="353" t="s">
        <v>228</v>
      </c>
      <c r="B34" s="350" t="s">
        <v>31</v>
      </c>
      <c r="C34" s="351">
        <f>C32</f>
        <v>3088700</v>
      </c>
      <c r="D34" s="351">
        <v>3023900</v>
      </c>
      <c r="E34" s="351">
        <v>3015100</v>
      </c>
    </row>
    <row r="35" spans="1:5" ht="44.25" customHeight="1">
      <c r="A35" s="353"/>
      <c r="B35" s="350"/>
      <c r="C35" s="351"/>
      <c r="D35" s="351"/>
      <c r="E35" s="351"/>
    </row>
    <row r="36" spans="1:5" ht="44.25" customHeight="1">
      <c r="A36" s="143" t="s">
        <v>268</v>
      </c>
      <c r="B36" s="111" t="s">
        <v>270</v>
      </c>
      <c r="C36" s="122">
        <v>63210</v>
      </c>
      <c r="D36" s="122">
        <v>0</v>
      </c>
      <c r="E36" s="122">
        <v>0</v>
      </c>
    </row>
    <row r="37" spans="1:5" ht="44.25" customHeight="1">
      <c r="A37" s="143" t="s">
        <v>269</v>
      </c>
      <c r="B37" s="111" t="s">
        <v>271</v>
      </c>
      <c r="C37" s="122">
        <v>63210</v>
      </c>
      <c r="D37" s="122">
        <v>0</v>
      </c>
      <c r="E37" s="122">
        <v>0</v>
      </c>
    </row>
    <row r="38" spans="1:5" ht="150">
      <c r="A38" s="134" t="s">
        <v>260</v>
      </c>
      <c r="B38" s="111" t="s">
        <v>55</v>
      </c>
      <c r="C38" s="135">
        <v>0</v>
      </c>
      <c r="D38" s="135">
        <v>0</v>
      </c>
      <c r="E38" s="122">
        <v>1264560</v>
      </c>
    </row>
    <row r="39" spans="1:5" ht="75">
      <c r="A39" s="131" t="s">
        <v>229</v>
      </c>
      <c r="B39" s="132" t="s">
        <v>232</v>
      </c>
      <c r="C39" s="133">
        <v>272779</v>
      </c>
      <c r="D39" s="133">
        <f>D40</f>
        <v>0</v>
      </c>
      <c r="E39" s="133">
        <f>E40</f>
        <v>0</v>
      </c>
    </row>
    <row r="40" spans="1:5" ht="37.5">
      <c r="A40" s="105" t="s">
        <v>230</v>
      </c>
      <c r="B40" s="116" t="s">
        <v>233</v>
      </c>
      <c r="C40" s="122">
        <v>272779</v>
      </c>
      <c r="D40" s="122">
        <v>0</v>
      </c>
      <c r="E40" s="122">
        <v>0</v>
      </c>
    </row>
    <row r="41" spans="1:5" ht="37.5">
      <c r="A41" s="105" t="s">
        <v>231</v>
      </c>
      <c r="B41" s="116" t="s">
        <v>234</v>
      </c>
      <c r="C41" s="122">
        <v>272779</v>
      </c>
      <c r="D41" s="122">
        <v>0</v>
      </c>
      <c r="E41" s="122">
        <v>0</v>
      </c>
    </row>
    <row r="42" spans="1:5" ht="15" customHeight="1">
      <c r="A42" s="349" t="s">
        <v>240</v>
      </c>
      <c r="B42" s="350" t="s">
        <v>235</v>
      </c>
      <c r="C42" s="351">
        <f>C44+C46</f>
        <v>61759.63</v>
      </c>
      <c r="D42" s="351">
        <f>D44+D46</f>
        <v>61200</v>
      </c>
      <c r="E42" s="351">
        <f>E44+E46</f>
        <v>63400</v>
      </c>
    </row>
    <row r="43" spans="1:5" ht="30" customHeight="1">
      <c r="A43" s="349"/>
      <c r="B43" s="350"/>
      <c r="C43" s="351"/>
      <c r="D43" s="351"/>
      <c r="E43" s="351"/>
    </row>
    <row r="44" spans="1:5" ht="102" customHeight="1">
      <c r="A44" s="105" t="s">
        <v>238</v>
      </c>
      <c r="B44" s="116" t="s">
        <v>236</v>
      </c>
      <c r="C44" s="122">
        <f>C45</f>
        <v>60600</v>
      </c>
      <c r="D44" s="122">
        <f>D45</f>
        <v>61200</v>
      </c>
      <c r="E44" s="122">
        <f>E45</f>
        <v>63400</v>
      </c>
    </row>
    <row r="45" spans="1:5" ht="99" customHeight="1">
      <c r="A45" s="105" t="s">
        <v>239</v>
      </c>
      <c r="B45" s="116" t="s">
        <v>237</v>
      </c>
      <c r="C45" s="122">
        <v>60600</v>
      </c>
      <c r="D45" s="122">
        <v>61200</v>
      </c>
      <c r="E45" s="122">
        <v>63400</v>
      </c>
    </row>
    <row r="46" spans="1:5" ht="142.5" customHeight="1">
      <c r="A46" s="105" t="s">
        <v>243</v>
      </c>
      <c r="B46" s="120" t="s">
        <v>241</v>
      </c>
      <c r="C46" s="122">
        <f>C47</f>
        <v>1159.63</v>
      </c>
      <c r="D46" s="122">
        <v>0</v>
      </c>
      <c r="E46" s="122">
        <v>0</v>
      </c>
    </row>
    <row r="47" spans="1:5" ht="99" customHeight="1">
      <c r="A47" s="105" t="s">
        <v>244</v>
      </c>
      <c r="B47" s="120" t="s">
        <v>242</v>
      </c>
      <c r="C47" s="122">
        <v>1159.63</v>
      </c>
      <c r="D47" s="122">
        <v>0</v>
      </c>
      <c r="E47" s="122">
        <v>0</v>
      </c>
    </row>
    <row r="48" spans="1:5" ht="37.5">
      <c r="A48" s="115" t="s">
        <v>248</v>
      </c>
      <c r="B48" s="119" t="s">
        <v>245</v>
      </c>
      <c r="C48" s="121">
        <f>C49</f>
        <v>88094.7</v>
      </c>
      <c r="D48" s="121">
        <v>0</v>
      </c>
      <c r="E48" s="121">
        <v>0</v>
      </c>
    </row>
    <row r="49" spans="1:5" ht="150">
      <c r="A49" s="105" t="s">
        <v>249</v>
      </c>
      <c r="B49" s="120" t="s">
        <v>246</v>
      </c>
      <c r="C49" s="122">
        <f>C50</f>
        <v>88094.7</v>
      </c>
      <c r="D49" s="122">
        <v>0</v>
      </c>
      <c r="E49" s="122">
        <v>0</v>
      </c>
    </row>
    <row r="50" spans="1:5" ht="153.75" customHeight="1">
      <c r="A50" s="105" t="s">
        <v>250</v>
      </c>
      <c r="B50" s="120" t="s">
        <v>247</v>
      </c>
      <c r="C50" s="122">
        <v>88094.7</v>
      </c>
      <c r="D50" s="122">
        <v>0</v>
      </c>
      <c r="E50" s="122">
        <v>0</v>
      </c>
    </row>
    <row r="51" spans="1:5" ht="18.75">
      <c r="A51" s="114" t="s">
        <v>34</v>
      </c>
      <c r="B51" s="114"/>
      <c r="C51" s="121">
        <f>C10+C28</f>
        <v>3723043.33</v>
      </c>
      <c r="D51" s="121">
        <f>D10+D28</f>
        <v>3233600</v>
      </c>
      <c r="E51" s="121">
        <f>E10+E28</f>
        <v>4491560</v>
      </c>
    </row>
  </sheetData>
  <sheetProtection/>
  <mergeCells count="55">
    <mergeCell ref="B6:B8"/>
    <mergeCell ref="C6:E6"/>
    <mergeCell ref="C7:E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D32:D33"/>
    <mergeCell ref="E32:E33"/>
    <mergeCell ref="A34:A35"/>
    <mergeCell ref="B34:B35"/>
    <mergeCell ref="C34:C35"/>
    <mergeCell ref="D34:D35"/>
    <mergeCell ref="E34:E35"/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89" zoomScaleNormal="89" workbookViewId="0" topLeftCell="A9">
      <selection activeCell="D17" sqref="D17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68" t="s">
        <v>456</v>
      </c>
      <c r="B2" s="368"/>
      <c r="C2" s="368"/>
      <c r="D2" s="368"/>
    </row>
    <row r="3" spans="1:2" ht="17.25" customHeight="1">
      <c r="A3" s="363"/>
      <c r="B3" s="363"/>
    </row>
    <row r="4" spans="1:4" s="8" customFormat="1" ht="27.75" customHeight="1">
      <c r="A4" s="366" t="s">
        <v>3</v>
      </c>
      <c r="B4" s="367" t="s">
        <v>2</v>
      </c>
      <c r="C4" s="367"/>
      <c r="D4" s="367"/>
    </row>
    <row r="5" spans="1:4" s="8" customFormat="1" ht="27.75" customHeight="1">
      <c r="A5" s="366"/>
      <c r="B5" s="7" t="s">
        <v>305</v>
      </c>
      <c r="C5" s="7" t="s">
        <v>402</v>
      </c>
      <c r="D5" s="7" t="s">
        <v>457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SUM(B8+B11+B13)</f>
        <v>3660820</v>
      </c>
      <c r="C7" s="29">
        <f>SUM(C8+C11+C13)</f>
        <v>2707600</v>
      </c>
      <c r="D7" s="29">
        <f>SUM(D8+D11+D13)</f>
        <v>2621700</v>
      </c>
    </row>
    <row r="8" spans="1:4" s="15" customFormat="1" ht="25.5" customHeight="1">
      <c r="A8" s="13" t="s">
        <v>5</v>
      </c>
      <c r="B8" s="14">
        <f>B9+B10</f>
        <v>3370210</v>
      </c>
      <c r="C8" s="14">
        <f>C9+C10</f>
        <v>2621700</v>
      </c>
      <c r="D8" s="14">
        <f>D9+D10</f>
        <v>2621700</v>
      </c>
    </row>
    <row r="9" spans="1:4" s="8" customFormat="1" ht="42" customHeight="1">
      <c r="A9" s="16" t="s">
        <v>387</v>
      </c>
      <c r="B9" s="1">
        <v>3055100</v>
      </c>
      <c r="C9" s="1">
        <v>2621700</v>
      </c>
      <c r="D9" s="1">
        <v>2621700</v>
      </c>
    </row>
    <row r="10" spans="1:4" s="8" customFormat="1" ht="63" customHeight="1">
      <c r="A10" s="16" t="s">
        <v>388</v>
      </c>
      <c r="B10" s="1">
        <v>315110</v>
      </c>
      <c r="C10" s="1">
        <v>0</v>
      </c>
      <c r="D10" s="1">
        <v>0</v>
      </c>
    </row>
    <row r="11" spans="1:4" s="8" customFormat="1" ht="30" customHeight="1">
      <c r="A11" s="17" t="s">
        <v>6</v>
      </c>
      <c r="B11" s="14">
        <f>B12</f>
        <v>82000</v>
      </c>
      <c r="C11" s="14">
        <f>C12</f>
        <v>85900</v>
      </c>
      <c r="D11" s="14">
        <f>D12</f>
        <v>0</v>
      </c>
    </row>
    <row r="12" spans="1:4" ht="58.5" customHeight="1">
      <c r="A12" s="18" t="s">
        <v>389</v>
      </c>
      <c r="B12" s="1">
        <v>82000</v>
      </c>
      <c r="C12" s="1">
        <v>85900</v>
      </c>
      <c r="D12" s="1">
        <v>0</v>
      </c>
    </row>
    <row r="13" spans="1:4" s="31" customFormat="1" ht="25.5" customHeight="1">
      <c r="A13" s="30" t="s">
        <v>8</v>
      </c>
      <c r="B13" s="14">
        <f>B14</f>
        <v>208610</v>
      </c>
      <c r="C13" s="14">
        <f>C14</f>
        <v>0</v>
      </c>
      <c r="D13" s="14">
        <f>D14</f>
        <v>0</v>
      </c>
    </row>
    <row r="14" spans="1:4" ht="41.25" customHeight="1">
      <c r="A14" s="18" t="s">
        <v>390</v>
      </c>
      <c r="B14" s="1">
        <v>208610</v>
      </c>
      <c r="C14" s="1">
        <v>0</v>
      </c>
      <c r="D14" s="1">
        <v>0</v>
      </c>
    </row>
    <row r="15" spans="1:4" s="31" customFormat="1" ht="47.25" customHeight="1">
      <c r="A15" s="30" t="s">
        <v>9</v>
      </c>
      <c r="B15" s="14">
        <f aca="true" t="shared" si="0" ref="B15:D16">B16</f>
        <v>898006.06</v>
      </c>
      <c r="C15" s="14">
        <f t="shared" si="0"/>
        <v>649020.81</v>
      </c>
      <c r="D15" s="14">
        <f t="shared" si="0"/>
        <v>649020.81</v>
      </c>
    </row>
    <row r="16" spans="1:4" s="20" customFormat="1" ht="19.5" customHeight="1">
      <c r="A16" s="30" t="s">
        <v>295</v>
      </c>
      <c r="B16" s="14">
        <f t="shared" si="0"/>
        <v>898006.06</v>
      </c>
      <c r="C16" s="14">
        <f t="shared" si="0"/>
        <v>649020.81</v>
      </c>
      <c r="D16" s="14">
        <f t="shared" si="0"/>
        <v>649020.81</v>
      </c>
    </row>
    <row r="17" spans="1:4" s="23" customFormat="1" ht="75">
      <c r="A17" s="18" t="s">
        <v>391</v>
      </c>
      <c r="B17" s="1">
        <v>898006.06</v>
      </c>
      <c r="C17" s="1">
        <v>649020.81</v>
      </c>
      <c r="D17" s="1">
        <v>649020.81</v>
      </c>
    </row>
    <row r="18" spans="1:4" ht="18.75">
      <c r="A18" s="13" t="s">
        <v>7</v>
      </c>
      <c r="B18" s="29">
        <f>SUM(B7+B15)</f>
        <v>4558826.0600000005</v>
      </c>
      <c r="C18" s="29">
        <f>SUM(C7+C15)</f>
        <v>3356620.81</v>
      </c>
      <c r="D18" s="29">
        <f>SUM(D7+D15)</f>
        <v>3270720.81</v>
      </c>
    </row>
    <row r="19" ht="18.75">
      <c r="A19" s="19"/>
    </row>
    <row r="20" spans="1:3" s="25" customFormat="1" ht="15.75">
      <c r="A20" s="21"/>
      <c r="B20" s="24"/>
      <c r="C20" s="364"/>
    </row>
    <row r="21" spans="1:3" s="25" customFormat="1" ht="15.75">
      <c r="A21" s="21"/>
      <c r="B21" s="24"/>
      <c r="C21" s="365"/>
    </row>
    <row r="22" spans="1:3" s="25" customFormat="1" ht="15.75">
      <c r="A22" s="21"/>
      <c r="B22" s="22"/>
      <c r="C22" s="26"/>
    </row>
    <row r="23" spans="1:2" s="25" customFormat="1" ht="15.75">
      <c r="A23" s="21"/>
      <c r="B23" s="24"/>
    </row>
    <row r="24" ht="18.75">
      <c r="A24" s="19"/>
    </row>
    <row r="25" spans="1:2" ht="18.75">
      <c r="A25" s="19"/>
      <c r="B25" s="27"/>
    </row>
    <row r="26" ht="18.75">
      <c r="A26" s="19"/>
    </row>
    <row r="27" ht="18.75">
      <c r="A27" s="19"/>
    </row>
  </sheetData>
  <sheetProtection selectLockedCells="1" selectUnlockedCells="1"/>
  <mergeCells count="5">
    <mergeCell ref="A3:B3"/>
    <mergeCell ref="C20:C21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3.00390625" style="0" hidden="1" customWidth="1"/>
    <col min="4" max="4" width="45.8515625" style="0" customWidth="1"/>
    <col min="5" max="5" width="11.421875" style="0" customWidth="1"/>
    <col min="7" max="7" width="4.57421875" style="0" customWidth="1"/>
  </cols>
  <sheetData>
    <row r="1" spans="1:5" ht="103.5" customHeight="1">
      <c r="A1" s="32"/>
      <c r="D1" s="334" t="s">
        <v>458</v>
      </c>
      <c r="E1" s="334"/>
    </row>
    <row r="2" spans="1:3" ht="9" customHeight="1">
      <c r="A2" s="32"/>
      <c r="B2" s="32"/>
      <c r="C2" s="32"/>
    </row>
    <row r="3" spans="1:5" ht="100.5" customHeight="1">
      <c r="A3" s="329" t="s">
        <v>463</v>
      </c>
      <c r="B3" s="329"/>
      <c r="C3" s="329"/>
      <c r="D3" s="329"/>
      <c r="E3" s="329"/>
    </row>
    <row r="4" ht="18" customHeight="1"/>
    <row r="5" spans="1:5" s="32" customFormat="1" ht="51.75" customHeight="1">
      <c r="A5" s="382" t="s">
        <v>61</v>
      </c>
      <c r="B5" s="382"/>
      <c r="C5" s="185"/>
      <c r="D5" s="384" t="s">
        <v>60</v>
      </c>
      <c r="E5" s="385"/>
    </row>
    <row r="6" spans="1:5" s="47" customFormat="1" ht="15.75">
      <c r="A6" s="379">
        <v>1</v>
      </c>
      <c r="B6" s="381"/>
      <c r="C6" s="380"/>
      <c r="D6" s="340">
        <v>2</v>
      </c>
      <c r="E6" s="340"/>
    </row>
    <row r="7" spans="1:5" s="47" customFormat="1" ht="32.25" customHeight="1">
      <c r="A7" s="379">
        <v>182</v>
      </c>
      <c r="B7" s="381"/>
      <c r="C7" s="380"/>
      <c r="D7" s="340" t="s">
        <v>50</v>
      </c>
      <c r="E7" s="340"/>
    </row>
    <row r="8" spans="1:5" s="47" customFormat="1" ht="86.25" customHeight="1">
      <c r="A8" s="376" t="s">
        <v>296</v>
      </c>
      <c r="B8" s="377"/>
      <c r="C8" s="378"/>
      <c r="D8" s="386" t="s">
        <v>297</v>
      </c>
      <c r="E8" s="386"/>
    </row>
    <row r="9" spans="1:5" s="47" customFormat="1" ht="57" customHeight="1">
      <c r="A9" s="376" t="s">
        <v>298</v>
      </c>
      <c r="B9" s="377"/>
      <c r="C9" s="186"/>
      <c r="D9" s="386" t="s">
        <v>51</v>
      </c>
      <c r="E9" s="386"/>
    </row>
    <row r="10" spans="1:5" s="47" customFormat="1" ht="50.25" customHeight="1">
      <c r="A10" s="376" t="s">
        <v>299</v>
      </c>
      <c r="B10" s="377"/>
      <c r="C10" s="378"/>
      <c r="D10" s="389" t="s">
        <v>53</v>
      </c>
      <c r="E10" s="389"/>
    </row>
    <row r="11" spans="1:5" s="47" customFormat="1" ht="53.25" customHeight="1">
      <c r="A11" s="376" t="s">
        <v>300</v>
      </c>
      <c r="B11" s="377"/>
      <c r="C11" s="378"/>
      <c r="D11" s="386" t="s">
        <v>52</v>
      </c>
      <c r="E11" s="386"/>
    </row>
    <row r="12" spans="1:5" s="47" customFormat="1" ht="40.5" customHeight="1">
      <c r="A12" s="379">
        <v>805</v>
      </c>
      <c r="B12" s="380"/>
      <c r="C12" s="176"/>
      <c r="D12" s="340" t="s">
        <v>177</v>
      </c>
      <c r="E12" s="340"/>
    </row>
    <row r="13" spans="1:5" s="47" customFormat="1" ht="35.25" customHeight="1">
      <c r="A13" s="369" t="s">
        <v>301</v>
      </c>
      <c r="B13" s="373"/>
      <c r="C13" s="370"/>
      <c r="D13" s="371" t="s">
        <v>13</v>
      </c>
      <c r="E13" s="372"/>
    </row>
    <row r="14" spans="1:5" s="47" customFormat="1" ht="35.25" customHeight="1">
      <c r="A14" s="369" t="s">
        <v>401</v>
      </c>
      <c r="B14" s="373"/>
      <c r="C14" s="370"/>
      <c r="D14" s="226" t="s">
        <v>14</v>
      </c>
      <c r="E14" s="227"/>
    </row>
    <row r="15" spans="1:5" s="47" customFormat="1" ht="39" customHeight="1">
      <c r="A15" s="369" t="s">
        <v>357</v>
      </c>
      <c r="B15" s="373"/>
      <c r="C15" s="370"/>
      <c r="D15" s="371" t="s">
        <v>109</v>
      </c>
      <c r="E15" s="372"/>
    </row>
    <row r="16" spans="1:5" s="47" customFormat="1" ht="54.75" customHeight="1">
      <c r="A16" s="369" t="s">
        <v>358</v>
      </c>
      <c r="B16" s="373"/>
      <c r="C16" s="370"/>
      <c r="D16" s="187" t="s">
        <v>57</v>
      </c>
      <c r="E16" s="188"/>
    </row>
    <row r="17" spans="1:5" s="47" customFormat="1" ht="21.75" customHeight="1">
      <c r="A17" s="369" t="s">
        <v>359</v>
      </c>
      <c r="B17" s="373"/>
      <c r="C17" s="370"/>
      <c r="D17" s="387" t="s">
        <v>54</v>
      </c>
      <c r="E17" s="388"/>
    </row>
    <row r="18" spans="1:5" s="47" customFormat="1" ht="55.5" customHeight="1">
      <c r="A18" s="369" t="s">
        <v>360</v>
      </c>
      <c r="B18" s="373"/>
      <c r="C18" s="370"/>
      <c r="D18" s="383" t="s">
        <v>32</v>
      </c>
      <c r="E18" s="383"/>
    </row>
    <row r="19" spans="1:5" s="47" customFormat="1" ht="67.5" customHeight="1">
      <c r="A19" s="369" t="s">
        <v>361</v>
      </c>
      <c r="B19" s="370"/>
      <c r="C19" s="174"/>
      <c r="D19" s="187" t="s">
        <v>59</v>
      </c>
      <c r="E19" s="188"/>
    </row>
    <row r="20" spans="1:5" ht="87" customHeight="1">
      <c r="A20" s="369" t="s">
        <v>362</v>
      </c>
      <c r="B20" s="370"/>
      <c r="C20" s="175"/>
      <c r="D20" s="374" t="s">
        <v>33</v>
      </c>
      <c r="E20" s="375"/>
    </row>
    <row r="21" spans="1:5" ht="117" customHeight="1">
      <c r="A21" s="369" t="s">
        <v>392</v>
      </c>
      <c r="B21" s="370"/>
      <c r="C21" s="174"/>
      <c r="D21" s="371" t="s">
        <v>56</v>
      </c>
      <c r="E21" s="372"/>
    </row>
  </sheetData>
  <sheetProtection/>
  <mergeCells count="33">
    <mergeCell ref="D9:E9"/>
    <mergeCell ref="D13:E13"/>
    <mergeCell ref="D15:E15"/>
    <mergeCell ref="D10:E10"/>
    <mergeCell ref="D8:E8"/>
    <mergeCell ref="D1:E1"/>
    <mergeCell ref="D7:E7"/>
    <mergeCell ref="D6:E6"/>
    <mergeCell ref="A3:E3"/>
    <mergeCell ref="A6:C6"/>
    <mergeCell ref="A7:C7"/>
    <mergeCell ref="A8:C8"/>
    <mergeCell ref="A5:B5"/>
    <mergeCell ref="D18:E18"/>
    <mergeCell ref="D5:E5"/>
    <mergeCell ref="D11:E11"/>
    <mergeCell ref="D12:E12"/>
    <mergeCell ref="D17:E17"/>
    <mergeCell ref="A13:C13"/>
    <mergeCell ref="A15:C15"/>
    <mergeCell ref="A9:B9"/>
    <mergeCell ref="A10:C10"/>
    <mergeCell ref="A11:C11"/>
    <mergeCell ref="A12:B12"/>
    <mergeCell ref="A20:B20"/>
    <mergeCell ref="A14:C14"/>
    <mergeCell ref="A21:B21"/>
    <mergeCell ref="D21:E21"/>
    <mergeCell ref="A17:C17"/>
    <mergeCell ref="A18:C18"/>
    <mergeCell ref="A19:B19"/>
    <mergeCell ref="A16:C16"/>
    <mergeCell ref="D20:E20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1">
      <selection activeCell="F20" sqref="F20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124"/>
      <c r="D1" s="124"/>
      <c r="E1" s="334" t="s">
        <v>459</v>
      </c>
      <c r="F1" s="334"/>
    </row>
    <row r="2" spans="1:6" s="47" customFormat="1" ht="58.5" customHeight="1">
      <c r="A2" s="390" t="s">
        <v>464</v>
      </c>
      <c r="B2" s="390"/>
      <c r="C2" s="390"/>
      <c r="D2" s="390"/>
      <c r="E2" s="390"/>
      <c r="F2" s="390"/>
    </row>
    <row r="3" ht="6" customHeight="1"/>
    <row r="4" spans="1:11" ht="39.75" customHeight="1">
      <c r="A4" s="391" t="s">
        <v>63</v>
      </c>
      <c r="B4" s="392"/>
      <c r="C4" s="397" t="s">
        <v>64</v>
      </c>
      <c r="D4" s="400" t="s">
        <v>43</v>
      </c>
      <c r="E4" s="400"/>
      <c r="F4" s="400"/>
      <c r="K4" s="49"/>
    </row>
    <row r="5" spans="1:6" ht="15">
      <c r="A5" s="393"/>
      <c r="B5" s="394"/>
      <c r="C5" s="398"/>
      <c r="D5" s="400"/>
      <c r="E5" s="400"/>
      <c r="F5" s="400"/>
    </row>
    <row r="6" spans="1:10" ht="15">
      <c r="A6" s="395"/>
      <c r="B6" s="396"/>
      <c r="C6" s="398"/>
      <c r="D6" s="400"/>
      <c r="E6" s="400"/>
      <c r="F6" s="400"/>
      <c r="J6" s="130"/>
    </row>
    <row r="7" spans="1:6" ht="85.5">
      <c r="A7" s="216" t="s">
        <v>65</v>
      </c>
      <c r="B7" s="216" t="s">
        <v>66</v>
      </c>
      <c r="C7" s="399"/>
      <c r="D7" s="216">
        <v>2021</v>
      </c>
      <c r="E7" s="216">
        <v>2022</v>
      </c>
      <c r="F7" s="216">
        <v>2023</v>
      </c>
    </row>
    <row r="8" spans="1:6" ht="15">
      <c r="A8" s="189">
        <v>1</v>
      </c>
      <c r="B8" s="189">
        <v>2</v>
      </c>
      <c r="C8" s="189">
        <v>3</v>
      </c>
      <c r="D8" s="189">
        <v>4</v>
      </c>
      <c r="E8" s="189">
        <v>5</v>
      </c>
      <c r="F8" s="189">
        <v>6</v>
      </c>
    </row>
    <row r="9" spans="1:6" ht="47.25">
      <c r="A9" s="209" t="s">
        <v>119</v>
      </c>
      <c r="B9" s="210" t="s">
        <v>309</v>
      </c>
      <c r="C9" s="211" t="s">
        <v>308</v>
      </c>
      <c r="D9" s="212">
        <v>0</v>
      </c>
      <c r="E9" s="212">
        <f>E10</f>
        <v>0</v>
      </c>
      <c r="F9" s="212">
        <f>F10</f>
        <v>0</v>
      </c>
    </row>
    <row r="10" spans="1:6" ht="47.25">
      <c r="A10" s="209" t="s">
        <v>119</v>
      </c>
      <c r="B10" s="123" t="s">
        <v>67</v>
      </c>
      <c r="C10" s="190" t="s">
        <v>68</v>
      </c>
      <c r="D10" s="179">
        <f>D11+D20</f>
        <v>0</v>
      </c>
      <c r="E10" s="191">
        <v>0</v>
      </c>
      <c r="F10" s="191">
        <v>0</v>
      </c>
    </row>
    <row r="11" spans="1:6" ht="38.25" customHeight="1">
      <c r="A11" s="184" t="s">
        <v>119</v>
      </c>
      <c r="B11" s="213" t="s">
        <v>69</v>
      </c>
      <c r="C11" s="214" t="s">
        <v>312</v>
      </c>
      <c r="D11" s="215">
        <f aca="true" t="shared" si="0" ref="D11:F14">D12</f>
        <v>-4870826.06</v>
      </c>
      <c r="E11" s="215">
        <f t="shared" si="0"/>
        <v>-3663120.81</v>
      </c>
      <c r="F11" s="215">
        <f t="shared" si="0"/>
        <v>-3577220.81</v>
      </c>
    </row>
    <row r="12" spans="1:6" ht="36" customHeight="1">
      <c r="A12" s="184" t="s">
        <v>119</v>
      </c>
      <c r="B12" s="213" t="s">
        <v>70</v>
      </c>
      <c r="C12" s="214" t="s">
        <v>313</v>
      </c>
      <c r="D12" s="215">
        <f t="shared" si="0"/>
        <v>-4870826.06</v>
      </c>
      <c r="E12" s="215">
        <f t="shared" si="0"/>
        <v>-3663120.81</v>
      </c>
      <c r="F12" s="215">
        <f t="shared" si="0"/>
        <v>-3577220.81</v>
      </c>
    </row>
    <row r="13" spans="1:6" ht="36.75" customHeight="1">
      <c r="A13" s="184" t="s">
        <v>119</v>
      </c>
      <c r="B13" s="213" t="s">
        <v>71</v>
      </c>
      <c r="C13" s="214" t="s">
        <v>310</v>
      </c>
      <c r="D13" s="215">
        <f t="shared" si="0"/>
        <v>-4870826.06</v>
      </c>
      <c r="E13" s="215">
        <f t="shared" si="0"/>
        <v>-3663120.81</v>
      </c>
      <c r="F13" s="215">
        <f t="shared" si="0"/>
        <v>-3577220.81</v>
      </c>
    </row>
    <row r="14" spans="1:6" ht="47.25">
      <c r="A14" s="184" t="s">
        <v>119</v>
      </c>
      <c r="B14" s="213" t="s">
        <v>72</v>
      </c>
      <c r="C14" s="214" t="s">
        <v>314</v>
      </c>
      <c r="D14" s="215">
        <f t="shared" si="0"/>
        <v>-4870826.06</v>
      </c>
      <c r="E14" s="215">
        <f t="shared" si="0"/>
        <v>-3663120.81</v>
      </c>
      <c r="F14" s="215">
        <f t="shared" si="0"/>
        <v>-3577220.81</v>
      </c>
    </row>
    <row r="15" spans="1:6" ht="47.25">
      <c r="A15" s="184" t="s">
        <v>183</v>
      </c>
      <c r="B15" s="213" t="s">
        <v>72</v>
      </c>
      <c r="C15" s="214" t="s">
        <v>314</v>
      </c>
      <c r="D15" s="215">
        <v>-4870826.06</v>
      </c>
      <c r="E15" s="215">
        <v>-3663120.81</v>
      </c>
      <c r="F15" s="215">
        <v>-3577220.81</v>
      </c>
    </row>
    <row r="16" spans="1:6" ht="38.25" customHeight="1">
      <c r="A16" s="184" t="s">
        <v>119</v>
      </c>
      <c r="B16" s="213" t="s">
        <v>321</v>
      </c>
      <c r="C16" s="214" t="s">
        <v>315</v>
      </c>
      <c r="D16" s="215">
        <f aca="true" t="shared" si="1" ref="D16:F19">D17</f>
        <v>4870826.06</v>
      </c>
      <c r="E16" s="215">
        <f t="shared" si="1"/>
        <v>3663120.81</v>
      </c>
      <c r="F16" s="215">
        <f t="shared" si="1"/>
        <v>3577220.81</v>
      </c>
    </row>
    <row r="17" spans="1:6" ht="36.75" customHeight="1">
      <c r="A17" s="184" t="s">
        <v>119</v>
      </c>
      <c r="B17" s="213" t="s">
        <v>320</v>
      </c>
      <c r="C17" s="214" t="s">
        <v>316</v>
      </c>
      <c r="D17" s="215">
        <f t="shared" si="1"/>
        <v>4870826.06</v>
      </c>
      <c r="E17" s="215">
        <f t="shared" si="1"/>
        <v>3663120.81</v>
      </c>
      <c r="F17" s="215">
        <f t="shared" si="1"/>
        <v>3577220.81</v>
      </c>
    </row>
    <row r="18" spans="1:6" ht="47.25">
      <c r="A18" s="184" t="s">
        <v>119</v>
      </c>
      <c r="B18" s="213" t="s">
        <v>319</v>
      </c>
      <c r="C18" s="214" t="s">
        <v>311</v>
      </c>
      <c r="D18" s="215">
        <f t="shared" si="1"/>
        <v>4870826.06</v>
      </c>
      <c r="E18" s="215">
        <f t="shared" si="1"/>
        <v>3663120.81</v>
      </c>
      <c r="F18" s="215">
        <f t="shared" si="1"/>
        <v>3577220.81</v>
      </c>
    </row>
    <row r="19" spans="1:6" ht="54" customHeight="1">
      <c r="A19" s="184" t="s">
        <v>119</v>
      </c>
      <c r="B19" s="213" t="s">
        <v>318</v>
      </c>
      <c r="C19" s="214" t="s">
        <v>317</v>
      </c>
      <c r="D19" s="215">
        <f t="shared" si="1"/>
        <v>4870826.06</v>
      </c>
      <c r="E19" s="215">
        <f t="shared" si="1"/>
        <v>3663120.81</v>
      </c>
      <c r="F19" s="215">
        <f t="shared" si="1"/>
        <v>3577220.81</v>
      </c>
    </row>
    <row r="20" spans="1:6" ht="50.25" customHeight="1">
      <c r="A20" s="184" t="s">
        <v>183</v>
      </c>
      <c r="B20" s="213" t="s">
        <v>73</v>
      </c>
      <c r="C20" s="214" t="s">
        <v>317</v>
      </c>
      <c r="D20" s="215">
        <v>4870826.06</v>
      </c>
      <c r="E20" s="215">
        <v>3663120.81</v>
      </c>
      <c r="F20" s="215">
        <v>3577220.81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0">
      <selection activeCell="F21" sqref="F2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124"/>
      <c r="D1" s="124"/>
      <c r="E1" s="334" t="s">
        <v>428</v>
      </c>
      <c r="F1" s="334"/>
    </row>
    <row r="2" spans="1:6" s="47" customFormat="1" ht="34.5" customHeight="1">
      <c r="A2" s="390" t="s">
        <v>403</v>
      </c>
      <c r="B2" s="390"/>
      <c r="C2" s="390"/>
      <c r="D2" s="390"/>
      <c r="E2" s="390"/>
      <c r="F2" s="390"/>
    </row>
    <row r="3" ht="6" customHeight="1"/>
    <row r="4" spans="1:11" ht="39.75" customHeight="1">
      <c r="A4" s="391" t="s">
        <v>63</v>
      </c>
      <c r="B4" s="392"/>
      <c r="C4" s="397" t="s">
        <v>64</v>
      </c>
      <c r="D4" s="400" t="s">
        <v>43</v>
      </c>
      <c r="E4" s="400"/>
      <c r="F4" s="400"/>
      <c r="K4" s="49"/>
    </row>
    <row r="5" spans="1:6" ht="15">
      <c r="A5" s="393"/>
      <c r="B5" s="394"/>
      <c r="C5" s="398"/>
      <c r="D5" s="400"/>
      <c r="E5" s="400"/>
      <c r="F5" s="400"/>
    </row>
    <row r="6" spans="1:10" ht="15">
      <c r="A6" s="395"/>
      <c r="B6" s="396"/>
      <c r="C6" s="398"/>
      <c r="D6" s="400"/>
      <c r="E6" s="400"/>
      <c r="F6" s="400"/>
      <c r="J6" s="130"/>
    </row>
    <row r="7" spans="1:6" ht="85.5">
      <c r="A7" s="216" t="s">
        <v>65</v>
      </c>
      <c r="B7" s="216" t="s">
        <v>66</v>
      </c>
      <c r="C7" s="399"/>
      <c r="D7" s="216">
        <v>2020</v>
      </c>
      <c r="E7" s="216">
        <v>2021</v>
      </c>
      <c r="F7" s="216">
        <v>2022</v>
      </c>
    </row>
    <row r="8" spans="1:6" ht="15">
      <c r="A8" s="189">
        <v>1</v>
      </c>
      <c r="B8" s="189">
        <v>2</v>
      </c>
      <c r="C8" s="189">
        <v>3</v>
      </c>
      <c r="D8" s="189">
        <v>4</v>
      </c>
      <c r="E8" s="189">
        <v>5</v>
      </c>
      <c r="F8" s="189">
        <v>6</v>
      </c>
    </row>
    <row r="9" spans="1:6" ht="47.25">
      <c r="A9" s="209" t="s">
        <v>119</v>
      </c>
      <c r="B9" s="210" t="s">
        <v>309</v>
      </c>
      <c r="C9" s="211" t="s">
        <v>308</v>
      </c>
      <c r="D9" s="212">
        <v>0</v>
      </c>
      <c r="E9" s="212">
        <f>E10</f>
        <v>0</v>
      </c>
      <c r="F9" s="212">
        <f>F10</f>
        <v>0</v>
      </c>
    </row>
    <row r="10" spans="1:6" ht="47.25">
      <c r="A10" s="209" t="s">
        <v>119</v>
      </c>
      <c r="B10" s="123" t="s">
        <v>67</v>
      </c>
      <c r="C10" s="190" t="s">
        <v>68</v>
      </c>
      <c r="D10" s="191">
        <v>0</v>
      </c>
      <c r="E10" s="191">
        <v>0</v>
      </c>
      <c r="F10" s="191">
        <v>0</v>
      </c>
    </row>
    <row r="11" spans="1:6" ht="38.25" customHeight="1">
      <c r="A11" s="184" t="s">
        <v>119</v>
      </c>
      <c r="B11" s="213" t="s">
        <v>69</v>
      </c>
      <c r="C11" s="214" t="s">
        <v>312</v>
      </c>
      <c r="D11" s="215">
        <f aca="true" t="shared" si="0" ref="D11:F14">D12</f>
        <v>-3926993.54</v>
      </c>
      <c r="E11" s="215">
        <f t="shared" si="0"/>
        <v>-3069000</v>
      </c>
      <c r="F11" s="215">
        <f t="shared" si="0"/>
        <v>-2917600</v>
      </c>
    </row>
    <row r="12" spans="1:6" ht="36" customHeight="1">
      <c r="A12" s="184" t="s">
        <v>119</v>
      </c>
      <c r="B12" s="213" t="s">
        <v>70</v>
      </c>
      <c r="C12" s="214" t="s">
        <v>313</v>
      </c>
      <c r="D12" s="215">
        <f t="shared" si="0"/>
        <v>-3926993.54</v>
      </c>
      <c r="E12" s="215">
        <f t="shared" si="0"/>
        <v>-3069000</v>
      </c>
      <c r="F12" s="215">
        <f t="shared" si="0"/>
        <v>-2917600</v>
      </c>
    </row>
    <row r="13" spans="1:6" ht="36.75" customHeight="1">
      <c r="A13" s="184" t="s">
        <v>119</v>
      </c>
      <c r="B13" s="213" t="s">
        <v>71</v>
      </c>
      <c r="C13" s="214" t="s">
        <v>310</v>
      </c>
      <c r="D13" s="215">
        <f t="shared" si="0"/>
        <v>-3926993.54</v>
      </c>
      <c r="E13" s="215">
        <f t="shared" si="0"/>
        <v>-3069000</v>
      </c>
      <c r="F13" s="215">
        <f t="shared" si="0"/>
        <v>-2917600</v>
      </c>
    </row>
    <row r="14" spans="1:6" ht="47.25">
      <c r="A14" s="184" t="s">
        <v>119</v>
      </c>
      <c r="B14" s="213" t="s">
        <v>72</v>
      </c>
      <c r="C14" s="214" t="s">
        <v>314</v>
      </c>
      <c r="D14" s="215">
        <f t="shared" si="0"/>
        <v>-3926993.54</v>
      </c>
      <c r="E14" s="215">
        <f t="shared" si="0"/>
        <v>-3069000</v>
      </c>
      <c r="F14" s="215">
        <f t="shared" si="0"/>
        <v>-2917600</v>
      </c>
    </row>
    <row r="15" spans="1:6" ht="47.25">
      <c r="A15" s="184" t="s">
        <v>183</v>
      </c>
      <c r="B15" s="213" t="s">
        <v>72</v>
      </c>
      <c r="C15" s="214" t="s">
        <v>314</v>
      </c>
      <c r="D15" s="215">
        <v>-3926993.54</v>
      </c>
      <c r="E15" s="215">
        <v>-3069000</v>
      </c>
      <c r="F15" s="215">
        <v>-2917600</v>
      </c>
    </row>
    <row r="16" spans="1:6" ht="38.25" customHeight="1">
      <c r="A16" s="184" t="s">
        <v>119</v>
      </c>
      <c r="B16" s="213" t="s">
        <v>321</v>
      </c>
      <c r="C16" s="214" t="s">
        <v>315</v>
      </c>
      <c r="D16" s="215">
        <f aca="true" t="shared" si="1" ref="D16:F19">D17</f>
        <v>3926993.54</v>
      </c>
      <c r="E16" s="215">
        <f t="shared" si="1"/>
        <v>3069000</v>
      </c>
      <c r="F16" s="215">
        <f t="shared" si="1"/>
        <v>2917600</v>
      </c>
    </row>
    <row r="17" spans="1:6" ht="36.75" customHeight="1">
      <c r="A17" s="184" t="s">
        <v>119</v>
      </c>
      <c r="B17" s="213" t="s">
        <v>320</v>
      </c>
      <c r="C17" s="214" t="s">
        <v>316</v>
      </c>
      <c r="D17" s="215">
        <f t="shared" si="1"/>
        <v>3926993.54</v>
      </c>
      <c r="E17" s="215">
        <f t="shared" si="1"/>
        <v>3069000</v>
      </c>
      <c r="F17" s="215">
        <f t="shared" si="1"/>
        <v>2917600</v>
      </c>
    </row>
    <row r="18" spans="1:6" ht="47.25">
      <c r="A18" s="184" t="s">
        <v>119</v>
      </c>
      <c r="B18" s="213" t="s">
        <v>319</v>
      </c>
      <c r="C18" s="214" t="s">
        <v>311</v>
      </c>
      <c r="D18" s="215">
        <f t="shared" si="1"/>
        <v>3926993.54</v>
      </c>
      <c r="E18" s="215">
        <f t="shared" si="1"/>
        <v>3069000</v>
      </c>
      <c r="F18" s="215">
        <f t="shared" si="1"/>
        <v>2917600</v>
      </c>
    </row>
    <row r="19" spans="1:6" ht="54" customHeight="1">
      <c r="A19" s="184" t="s">
        <v>119</v>
      </c>
      <c r="B19" s="213" t="s">
        <v>318</v>
      </c>
      <c r="C19" s="214" t="s">
        <v>317</v>
      </c>
      <c r="D19" s="215">
        <f t="shared" si="1"/>
        <v>3926993.54</v>
      </c>
      <c r="E19" s="215">
        <f t="shared" si="1"/>
        <v>3069000</v>
      </c>
      <c r="F19" s="215">
        <f t="shared" si="1"/>
        <v>2917600</v>
      </c>
    </row>
    <row r="20" spans="1:6" ht="50.25" customHeight="1">
      <c r="A20" s="184" t="s">
        <v>183</v>
      </c>
      <c r="B20" s="213" t="s">
        <v>73</v>
      </c>
      <c r="C20" s="214" t="s">
        <v>317</v>
      </c>
      <c r="D20" s="215">
        <v>3926993.54</v>
      </c>
      <c r="E20" s="215">
        <v>3069000</v>
      </c>
      <c r="F20" s="215">
        <v>2917600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10.28125" style="0" customWidth="1"/>
    <col min="2" max="2" width="24.7109375" style="0" customWidth="1"/>
    <col min="3" max="3" width="45.8515625" style="0" customWidth="1"/>
    <col min="4" max="4" width="12.421875" style="0" hidden="1" customWidth="1"/>
  </cols>
  <sheetData>
    <row r="1" spans="1:4" ht="121.5" customHeight="1">
      <c r="A1" s="192"/>
      <c r="B1" s="192"/>
      <c r="C1" s="177" t="s">
        <v>460</v>
      </c>
      <c r="D1" s="193"/>
    </row>
    <row r="2" ht="6" customHeight="1"/>
    <row r="3" spans="1:3" ht="77.25" customHeight="1">
      <c r="A3" s="329" t="s">
        <v>465</v>
      </c>
      <c r="B3" s="329"/>
      <c r="C3" s="329"/>
    </row>
    <row r="4" ht="15.75" thickBot="1"/>
    <row r="5" spans="1:3" s="54" customFormat="1" ht="42.75" customHeight="1">
      <c r="A5" s="401" t="s">
        <v>395</v>
      </c>
      <c r="B5" s="402"/>
      <c r="C5" s="405" t="s">
        <v>77</v>
      </c>
    </row>
    <row r="6" spans="1:3" s="54" customFormat="1" ht="4.5" customHeight="1" thickBot="1">
      <c r="A6" s="403"/>
      <c r="B6" s="404"/>
      <c r="C6" s="407"/>
    </row>
    <row r="7" spans="1:3" s="54" customFormat="1" ht="28.5" customHeight="1">
      <c r="A7" s="405" t="s">
        <v>75</v>
      </c>
      <c r="B7" s="405" t="s">
        <v>394</v>
      </c>
      <c r="C7" s="407"/>
    </row>
    <row r="8" spans="1:3" s="54" customFormat="1" ht="41.25" customHeight="1" thickBot="1">
      <c r="A8" s="406"/>
      <c r="B8" s="406"/>
      <c r="C8" s="406"/>
    </row>
    <row r="9" spans="1:3" ht="15.75" thickBot="1">
      <c r="A9" s="50">
        <v>1</v>
      </c>
      <c r="B9" s="51">
        <v>2</v>
      </c>
      <c r="C9" s="51">
        <v>3</v>
      </c>
    </row>
    <row r="10" spans="1:3" ht="45.75" customHeight="1" thickBot="1">
      <c r="A10" s="50">
        <v>805</v>
      </c>
      <c r="B10" s="51"/>
      <c r="C10" s="51" t="s">
        <v>177</v>
      </c>
    </row>
    <row r="11" spans="1:3" ht="50.25" customHeight="1" thickBot="1">
      <c r="A11" s="52">
        <v>805</v>
      </c>
      <c r="B11" s="53" t="s">
        <v>72</v>
      </c>
      <c r="C11" s="53" t="s">
        <v>76</v>
      </c>
    </row>
    <row r="12" spans="1:3" ht="53.25" customHeight="1" thickBot="1">
      <c r="A12" s="52">
        <v>805</v>
      </c>
      <c r="B12" s="53" t="s">
        <v>73</v>
      </c>
      <c r="C12" s="53" t="s">
        <v>74</v>
      </c>
    </row>
  </sheetData>
  <sheetProtection/>
  <mergeCells count="5">
    <mergeCell ref="A5:B6"/>
    <mergeCell ref="A7:A8"/>
    <mergeCell ref="B7:B8"/>
    <mergeCell ref="C5:C8"/>
    <mergeCell ref="A3:C3"/>
  </mergeCells>
  <printOptions/>
  <pageMargins left="0.7874015748031497" right="0.5905511811023623" top="0.5905511811023623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2020-11-13T07:23:59Z</cp:lastPrinted>
  <dcterms:created xsi:type="dcterms:W3CDTF">2015-11-12T13:52:25Z</dcterms:created>
  <dcterms:modified xsi:type="dcterms:W3CDTF">2020-11-13T07:24:01Z</dcterms:modified>
  <cp:category/>
  <cp:version/>
  <cp:contentType/>
  <cp:contentStatus/>
</cp:coreProperties>
</file>