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<sst xmlns="http://schemas.openxmlformats.org/spreadsheetml/2006/main" count="69" uniqueCount="68">
  <si>
    <t>0100</t>
  </si>
  <si>
    <t>0102</t>
  </si>
  <si>
    <t>0107</t>
  </si>
  <si>
    <t>0111</t>
  </si>
  <si>
    <t>0113</t>
  </si>
  <si>
    <t>0300</t>
  </si>
  <si>
    <t>0310</t>
  </si>
  <si>
    <t>0400</t>
  </si>
  <si>
    <t>0409</t>
  </si>
  <si>
    <t>0412</t>
  </si>
  <si>
    <t>0500</t>
  </si>
  <si>
    <t>0502</t>
  </si>
  <si>
    <t>0503</t>
  </si>
  <si>
    <t>0700</t>
  </si>
  <si>
    <t>0707</t>
  </si>
  <si>
    <t>0800</t>
  </si>
  <si>
    <t>0801</t>
  </si>
  <si>
    <t>1000</t>
  </si>
  <si>
    <t>1001</t>
  </si>
  <si>
    <t>Раздел, подраздел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</si>
  <si>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</si>
  <si>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</si>
  <si>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</si>
  <si>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</si>
  <si>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</si>
  <si>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</si>
  <si>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</si>
  <si>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</si>
  <si>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</si>
  <si>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</si>
  <si>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</si>
  <si>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</si>
  <si>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</si>
  <si>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6=5/3</t>
  </si>
  <si>
    <t>7=5/4</t>
  </si>
  <si>
    <t>9=8/3</t>
  </si>
  <si>
    <t>10=8/4</t>
  </si>
  <si>
    <t>12=11/3</t>
  </si>
  <si>
    <t>13=11/4</t>
  </si>
  <si>
    <t>Наименование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</si>
  <si>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</si>
  <si>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</si>
  <si>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</si>
  <si>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</si>
  <si>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</si>
  <si>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ИТОГО:</t>
  </si>
  <si>
    <t>(руб.)</t>
  </si>
  <si>
    <t>* с 2020 года коды разделов и подразделов классификации расходов бюджетов изменены в соответствии с Приказом Минфина России от 08.06.2020 № 98н "О внесении изменений в приказ Министерства финансов Российской Федерации от 6 июня 2019 г. № 85н "О Порядке формирования и применения кодов бюджетной классификации Российской Федерации, их структуре и принципах назначения""</t>
  </si>
  <si>
    <r>
      <t>Обеспечение пожарной безопасности / Защита населения и территории от чрезвычайных ситуаций природного и техногенного характера, пожарная безопасность</t>
    </r>
    <r>
      <rPr>
        <b/>
        <sz val="10"/>
        <color indexed="8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
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</si>
  <si>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</si>
  <si>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</si>
  <si>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НАЦИОНАЛЬНАЯ ОБОРОНА</t>
  </si>
  <si>
    <t>Мобилизационная и вневойсковая подготовка</t>
  </si>
  <si>
    <t>0200</t>
  </si>
  <si>
    <t>0203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</si>
  <si>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</si>
  <si>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</si>
  <si>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Сведения о расходах бюджета Мугреево-Никольскогосельского поселения по разделам и подразделам классификации расходов бюджетов на 2022 год и на плановый период 2023 и 2024 годов в сравнении с исполнением за 2020 год и ожидаемым исполнением за 2021 год</t>
  </si>
  <si>
    <t>Исполнено за 2020 год</t>
  </si>
  <si>
    <t>Ожидаемое исполнение за 2021 год</t>
  </si>
  <si>
    <t>Проект на 2022 год</t>
  </si>
  <si>
    <t>2022 год к исполнению за 2020 год</t>
  </si>
  <si>
    <t>2023 год к ожидаемому исполнению за 2021 год</t>
  </si>
  <si>
    <t xml:space="preserve">Проект на 2023 год </t>
  </si>
  <si>
    <t>2023 год к исполнению за 2020 год</t>
  </si>
  <si>
    <t>Проект на 2024 год</t>
  </si>
  <si>
    <t>2024 год к исполнению за 2020 год</t>
  </si>
  <si>
    <t>2024 год к ожидаемому исполнению за 2021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</si>
</sst>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[$-FC19]d\ mmmm\ yyyy\ &quot;г.&quot;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0" fontId="31" fillId="20" borderId="0">
      <alignment shrinkToFit="1"/>
      <protection/>
    </xf>
    <xf numFmtId="0" fontId="33" fillId="0" borderId="3">
      <alignment horizontal="right"/>
      <protection/>
    </xf>
    <xf numFmtId="4" fontId="33" fillId="21" borderId="3">
      <alignment horizontal="right" vertical="top" shrinkToFit="1"/>
      <protection/>
    </xf>
    <xf numFmtId="4" fontId="33" fillId="22" borderId="3">
      <alignment horizontal="right" vertical="top" shrinkToFit="1"/>
      <protection/>
    </xf>
    <xf numFmtId="0" fontId="31" fillId="0" borderId="0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9" fontId="31" fillId="0" borderId="2">
      <alignment horizontal="center" vertical="top" shrinkToFit="1"/>
      <protection/>
    </xf>
    <xf numFmtId="4" fontId="33" fillId="21" borderId="2">
      <alignment horizontal="right" vertical="top" shrinkToFit="1"/>
      <protection/>
    </xf>
    <xf numFmtId="4" fontId="33" fillId="22" borderId="2">
      <alignment horizontal="right" vertical="top" shrinkToFit="1"/>
      <protection/>
    </xf>
    <xf numFmtId="0" fontId="31" fillId="20" borderId="4">
      <alignment/>
      <protection/>
    </xf>
    <xf numFmtId="0" fontId="31" fillId="20" borderId="4">
      <alignment horizontal="center"/>
      <protection/>
    </xf>
    <xf numFmtId="4" fontId="33" fillId="0" borderId="2">
      <alignment horizontal="right" vertical="top" shrinkToFit="1"/>
      <protection/>
    </xf>
    <xf numFmtId="49" fontId="31" fillId="0" borderId="2">
      <alignment vertical="top" wrapText="1"/>
      <protection/>
    </xf>
    <xf numFmtId="4" fontId="31" fillId="0" borderId="2">
      <alignment horizontal="right" vertical="top" shrinkToFit="1"/>
      <protection/>
    </xf>
    <xf numFmtId="0" fontId="31" fillId="20" borderId="4">
      <alignment shrinkToFit="1"/>
      <protection/>
    </xf>
    <xf numFmtId="0" fontId="31" fillId="20" borderId="3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4" fillId="29" borderId="5" applyNumberFormat="0" applyAlignment="0" applyProtection="0"/>
    <xf numFmtId="0" fontId="35" fillId="30" borderId="6" applyNumberFormat="0" applyAlignment="0" applyProtection="0"/>
    <xf numFmtId="0" fontId="36" fillId="30" borderId="5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1" borderId="11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6" fillId="0" borderId="13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5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173" fontId="49" fillId="0" borderId="2" xfId="83" applyNumberFormat="1" applyFont="1" applyFill="1" applyBorder="1" applyAlignment="1" applyProtection="1">
      <alignment horizontal="center" vertical="top" shrinkToFit="1"/>
      <protection/>
    </xf>
    <xf numFmtId="173" fontId="50" fillId="0" borderId="2" xfId="83" applyNumberFormat="1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 applyProtection="1">
      <alignment/>
      <protection locked="0"/>
    </xf>
    <xf numFmtId="0" fontId="32" fillId="0" borderId="0" xfId="39" applyFill="1">
      <alignment horizontal="center"/>
      <protection/>
    </xf>
    <xf numFmtId="0" fontId="31" fillId="0" borderId="0" xfId="40" applyNumberFormat="1" applyFill="1" applyAlignment="1" applyProtection="1">
      <alignment vertical="top"/>
      <protection/>
    </xf>
    <xf numFmtId="0" fontId="31" fillId="0" borderId="0" xfId="40" applyFill="1" applyAlignment="1">
      <alignment/>
      <protection/>
    </xf>
    <xf numFmtId="0" fontId="49" fillId="0" borderId="0" xfId="40" applyFont="1" applyFill="1" applyAlignment="1">
      <alignment horizontal="right"/>
      <protection/>
    </xf>
    <xf numFmtId="0" fontId="50" fillId="0" borderId="2" xfId="42" applyNumberFormat="1" applyFont="1" applyFill="1" applyAlignment="1" applyProtection="1">
      <alignment horizontal="center" vertical="center" wrapText="1"/>
      <protection/>
    </xf>
    <xf numFmtId="0" fontId="50" fillId="0" borderId="2" xfId="42" applyNumberFormat="1" applyFont="1" applyFill="1" applyProtection="1">
      <alignment horizontal="center" vertical="center" wrapText="1"/>
      <protection/>
    </xf>
    <xf numFmtId="0" fontId="49" fillId="0" borderId="2" xfId="42" applyNumberFormat="1" applyFont="1" applyFill="1" applyAlignment="1" applyProtection="1">
      <alignment horizontal="center" vertical="top" wrapText="1"/>
      <protection/>
    </xf>
    <xf numFmtId="0" fontId="49" fillId="0" borderId="2" xfId="42" applyNumberFormat="1" applyFont="1" applyFill="1" applyProtection="1">
      <alignment horizontal="center" vertical="center" wrapText="1"/>
      <protection/>
    </xf>
    <xf numFmtId="0" fontId="50" fillId="0" borderId="2" xfId="50" applyNumberFormat="1" applyFont="1" applyFill="1" applyAlignment="1" applyProtection="1">
      <alignment vertical="top" wrapText="1"/>
      <protection/>
    </xf>
    <xf numFmtId="0" fontId="50" fillId="0" borderId="2" xfId="50" applyNumberFormat="1" applyFont="1" applyFill="1" applyAlignment="1" applyProtection="1">
      <alignment horizontal="center" vertical="top" wrapText="1"/>
      <protection/>
    </xf>
    <xf numFmtId="0" fontId="25" fillId="0" borderId="0" xfId="0" applyFont="1" applyFill="1" applyAlignment="1" applyProtection="1">
      <alignment/>
      <protection locked="0"/>
    </xf>
    <xf numFmtId="0" fontId="49" fillId="0" borderId="2" xfId="50" applyNumberFormat="1" applyFont="1" applyFill="1" applyAlignment="1" applyProtection="1">
      <alignment vertical="top" wrapText="1"/>
      <protection/>
    </xf>
    <xf numFmtId="0" fontId="49" fillId="0" borderId="2" xfId="50" applyNumberFormat="1" applyFont="1" applyFill="1" applyAlignment="1" applyProtection="1">
      <alignment horizontal="center" vertical="top" wrapText="1"/>
      <protection/>
    </xf>
    <xf numFmtId="49" fontId="49" fillId="0" borderId="2" xfId="50" applyNumberFormat="1" applyFont="1" applyFill="1" applyAlignment="1" applyProtection="1">
      <alignment horizontal="center" vertical="top" wrapText="1"/>
      <protection/>
    </xf>
    <xf numFmtId="0" fontId="31" fillId="0" borderId="0" xfId="49" applyFill="1">
      <alignment horizontal="left" wrapText="1"/>
      <protection/>
    </xf>
    <xf numFmtId="0" fontId="0" fillId="0" borderId="0" xfId="0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/>
      <protection locked="0"/>
    </xf>
    <xf numFmtId="4" fontId="50" fillId="0" borderId="2" xfId="52" applyNumberFormat="1" applyFont="1" applyFill="1" applyAlignment="1" applyProtection="1">
      <alignment horizontal="right" vertical="top" shrinkToFit="1"/>
      <protection/>
    </xf>
    <xf numFmtId="4" fontId="49" fillId="0" borderId="2" xfId="52" applyNumberFormat="1" applyFont="1" applyFill="1" applyAlignment="1" applyProtection="1">
      <alignment horizontal="right" vertical="top" shrinkToFit="1"/>
      <protection/>
    </xf>
    <xf numFmtId="4" fontId="50" fillId="0" borderId="14" xfId="46" applyNumberFormat="1" applyFont="1" applyFill="1" applyBorder="1" applyAlignment="1" applyProtection="1">
      <alignment horizontal="right" vertical="top" shrinkToFit="1"/>
      <protection/>
    </xf>
    <xf numFmtId="0" fontId="51" fillId="0" borderId="14" xfId="0" applyFont="1" applyBorder="1" applyAlignment="1">
      <alignment vertical="center" wrapText="1"/>
    </xf>
    <xf numFmtId="0" fontId="52" fillId="0" borderId="14" xfId="0" applyFont="1" applyBorder="1" applyAlignment="1">
      <alignment vertical="center" wrapText="1"/>
    </xf>
    <xf numFmtId="49" fontId="50" fillId="0" borderId="2" xfId="50" applyNumberFormat="1" applyFont="1" applyFill="1" applyAlignment="1" applyProtection="1">
      <alignment horizontal="center" vertical="top" wrapText="1"/>
      <protection/>
    </xf>
    <xf numFmtId="4" fontId="5" fillId="0" borderId="14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36" borderId="14" xfId="0" applyNumberFormat="1" applyFont="1" applyFill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0" fontId="32" fillId="0" borderId="0" xfId="39" applyNumberFormat="1" applyFill="1" applyProtection="1">
      <alignment horizontal="center"/>
      <protection/>
    </xf>
    <xf numFmtId="0" fontId="32" fillId="0" borderId="0" xfId="39" applyFill="1">
      <alignment horizontal="center"/>
      <protection/>
    </xf>
    <xf numFmtId="0" fontId="50" fillId="0" borderId="14" xfId="45" applyNumberFormat="1" applyFont="1" applyFill="1" applyBorder="1" applyProtection="1">
      <alignment horizontal="right"/>
      <protection/>
    </xf>
    <xf numFmtId="0" fontId="31" fillId="0" borderId="0" xfId="49" applyNumberFormat="1" applyFill="1" applyProtection="1">
      <alignment horizontal="left" wrapText="1"/>
      <protection/>
    </xf>
    <xf numFmtId="0" fontId="31" fillId="0" borderId="0" xfId="49" applyFill="1">
      <alignment horizontal="left" wrapText="1"/>
      <protection/>
    </xf>
    <xf numFmtId="0" fontId="53" fillId="0" borderId="0" xfId="39" applyNumberFormat="1" applyFont="1" applyFill="1" applyAlignment="1" applyProtection="1">
      <alignment horizontal="center" vertical="top" wrapText="1"/>
      <protection/>
    </xf>
    <xf numFmtId="2" fontId="2" fillId="0" borderId="0" xfId="0" applyNumberFormat="1" applyFont="1" applyFill="1" applyAlignment="1" applyProtection="1">
      <alignment horizontal="justify" vertical="top" wrapText="1"/>
      <protection locked="0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K27" sqref="K27"/>
    </sheetView>
  </sheetViews>
  <sheetFormatPr defaultColWidth="9.140625" defaultRowHeight="15" outlineLevelRow="1"/>
  <cols>
    <col min="1" max="1" width="50.00390625" style="19" customWidth="1"/>
    <col min="2" max="2" width="9.140625" style="19" customWidth="1"/>
    <col min="3" max="3" width="15.8515625" style="3" customWidth="1"/>
    <col min="4" max="4" width="16.57421875" style="3" customWidth="1"/>
    <col min="5" max="6" width="13.7109375" style="3" customWidth="1"/>
    <col min="7" max="7" width="15.00390625" style="3" customWidth="1"/>
    <col min="8" max="13" width="13.140625" style="3" customWidth="1"/>
    <col min="14" max="16384" width="9.140625" style="3" customWidth="1"/>
  </cols>
  <sheetData>
    <row r="1" spans="1:13" ht="33" customHeight="1">
      <c r="A1" s="37" t="s">
        <v>57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7.5" customHeight="1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4"/>
      <c r="M2" s="4"/>
    </row>
    <row r="3" spans="1:13" ht="12" customHeight="1">
      <c r="A3" s="5"/>
      <c r="B3" s="5"/>
      <c r="C3" s="6"/>
      <c r="D3" s="6"/>
      <c r="E3" s="6"/>
      <c r="F3" s="6"/>
      <c r="G3" s="6"/>
      <c r="H3" s="6"/>
      <c r="I3" s="6"/>
      <c r="J3" s="6"/>
      <c r="L3" s="6"/>
      <c r="M3" s="7" t="s">
        <v>46</v>
      </c>
    </row>
    <row r="4" spans="1:13" ht="53.25" customHeight="1">
      <c r="A4" s="8" t="s">
        <v>39</v>
      </c>
      <c r="B4" s="8" t="s">
        <v>19</v>
      </c>
      <c r="C4" s="9" t="s">
        <v>58</v>
      </c>
      <c r="D4" s="9" t="s">
        <v>59</v>
      </c>
      <c r="E4" s="9" t="s">
        <v>60</v>
      </c>
      <c r="F4" s="9" t="s">
        <v>61</v>
      </c>
      <c r="G4" s="9" t="s">
        <v>62</v>
      </c>
      <c r="H4" s="9" t="s">
        <v>63</v>
      </c>
      <c r="I4" s="9" t="s">
        <v>64</v>
      </c>
      <c r="J4" s="9" t="s">
        <v>62</v>
      </c>
      <c r="K4" s="9" t="s">
        <v>65</v>
      </c>
      <c r="L4" s="9" t="s">
        <v>66</v>
      </c>
      <c r="M4" s="9" t="s">
        <v>67</v>
      </c>
    </row>
    <row r="5" spans="1:13" ht="14.25" customHeight="1">
      <c r="A5" s="10">
        <v>1</v>
      </c>
      <c r="B5" s="10">
        <v>2</v>
      </c>
      <c r="C5" s="11">
        <v>3</v>
      </c>
      <c r="D5" s="11">
        <v>4</v>
      </c>
      <c r="E5" s="11">
        <v>5</v>
      </c>
      <c r="F5" s="11" t="s">
        <v>33</v>
      </c>
      <c r="G5" s="11" t="s">
        <v>34</v>
      </c>
      <c r="H5" s="11">
        <v>8</v>
      </c>
      <c r="I5" s="11" t="s">
        <v>35</v>
      </c>
      <c r="J5" s="11" t="s">
        <v>36</v>
      </c>
      <c r="K5" s="11">
        <v>11</v>
      </c>
      <c r="L5" s="11" t="s">
        <v>37</v>
      </c>
      <c r="M5" s="11" t="s">
        <v>38</v>
      </c>
    </row>
    <row r="6" spans="1:13" s="14" customFormat="1" ht="15">
      <c r="A6" s="12" t="s">
        <v>41</v>
      </c>
      <c r="B6" s="13" t="s">
        <v>0</v>
      </c>
      <c r="C6" s="21">
        <f>SUM(C7:C12)</f>
        <v>1745730.2600000002</v>
      </c>
      <c r="D6" s="27">
        <f>SUM(D7:D12)</f>
        <v>1608312.49</v>
      </c>
      <c r="E6" s="27">
        <f>SUM(E7:E12)</f>
        <v>1769559.42</v>
      </c>
      <c r="F6" s="2">
        <f>E6/C6</f>
        <v>1.0136499667480128</v>
      </c>
      <c r="G6" s="2">
        <f>E6/D6</f>
        <v>1.1002584578572787</v>
      </c>
      <c r="H6" s="21">
        <f>SUM(H7:H12)</f>
        <v>1401097.5</v>
      </c>
      <c r="I6" s="2">
        <f>H6/C6</f>
        <v>0.8025853318255478</v>
      </c>
      <c r="J6" s="2">
        <f>H6/D6</f>
        <v>0.8711599945356391</v>
      </c>
      <c r="K6" s="21">
        <f>SUM(K7:K12)</f>
        <v>1392465</v>
      </c>
      <c r="L6" s="2">
        <f>K6/C6</f>
        <v>0.7976404098076411</v>
      </c>
      <c r="M6" s="2">
        <f>K6/D6</f>
        <v>0.8657925674630557</v>
      </c>
    </row>
    <row r="7" spans="1:13" ht="25.5" outlineLevel="1">
      <c r="A7" s="15" t="s">
        <v>40</v>
      </c>
      <c r="B7" s="16" t="s">
        <v>1</v>
      </c>
      <c r="C7" s="22">
        <v>548005</v>
      </c>
      <c r="D7" s="28">
        <v>570000</v>
      </c>
      <c r="E7" s="28">
        <v>600000</v>
      </c>
      <c r="F7" s="1">
        <f aca="true" t="shared" si="0" ref="F7:F28">E7/C7</f>
        <v>1.094880521163128</v>
      </c>
      <c r="G7" s="1">
        <f aca="true" t="shared" si="1" ref="G7:G29">E7/D7</f>
        <v>1.0526315789473684</v>
      </c>
      <c r="H7" s="22">
        <v>539795</v>
      </c>
      <c r="I7" s="1">
        <f aca="true" t="shared" si="2" ref="I7:I28">H7/C7</f>
        <v>0.9850183848687512</v>
      </c>
      <c r="J7" s="1">
        <f aca="true" t="shared" si="3" ref="J7:J28">H7/D7</f>
        <v>0.9470087719298246</v>
      </c>
      <c r="K7" s="22">
        <v>545000</v>
      </c>
      <c r="L7" s="1">
        <f aca="true" t="shared" si="4" ref="L7:L28">K7/C7</f>
        <v>0.9945164733898413</v>
      </c>
      <c r="M7" s="1">
        <f aca="true" t="shared" si="5" ref="M7:M28">K7/D7</f>
        <v>0.956140350877193</v>
      </c>
    </row>
    <row r="8" spans="1:13" ht="38.25" outlineLevel="1">
      <c r="A8" s="15" t="s">
        <v>49</v>
      </c>
      <c r="B8" s="17" t="s">
        <v>50</v>
      </c>
      <c r="C8" s="22">
        <v>860191.64</v>
      </c>
      <c r="D8" s="28">
        <v>885690</v>
      </c>
      <c r="E8" s="28">
        <v>950000</v>
      </c>
      <c r="F8" s="1">
        <f t="shared" si="0"/>
        <v>1.1044050602491324</v>
      </c>
      <c r="G8" s="1">
        <f t="shared" si="1"/>
        <v>1.072610055437004</v>
      </c>
      <c r="H8" s="22">
        <v>727680</v>
      </c>
      <c r="I8" s="1">
        <f t="shared" si="2"/>
        <v>0.8459510255179881</v>
      </c>
      <c r="J8" s="1">
        <f t="shared" si="3"/>
        <v>0.82159672120042</v>
      </c>
      <c r="K8" s="22">
        <v>730000</v>
      </c>
      <c r="L8" s="1">
        <f t="shared" si="4"/>
        <v>0.8486480989282806</v>
      </c>
      <c r="M8" s="1">
        <f t="shared" si="5"/>
        <v>0.8242161478621188</v>
      </c>
    </row>
    <row r="9" spans="1:13" ht="38.25" outlineLevel="1">
      <c r="A9" s="15" t="s">
        <v>56</v>
      </c>
      <c r="B9" s="17" t="s">
        <v>55</v>
      </c>
      <c r="C9" s="22">
        <v>3772.12</v>
      </c>
      <c r="D9" s="28">
        <v>38469.89</v>
      </c>
      <c r="E9" s="28">
        <v>43087</v>
      </c>
      <c r="F9" s="1">
        <f t="shared" si="0"/>
        <v>11.422489210311443</v>
      </c>
      <c r="G9" s="1">
        <f t="shared" si="1"/>
        <v>1.1200187991179595</v>
      </c>
      <c r="H9" s="22">
        <v>43087</v>
      </c>
      <c r="I9" s="1">
        <f t="shared" si="2"/>
        <v>11.422489210311443</v>
      </c>
      <c r="J9" s="1">
        <f t="shared" si="3"/>
        <v>1.1200187991179595</v>
      </c>
      <c r="K9" s="22">
        <v>44246.65</v>
      </c>
      <c r="L9" s="1">
        <f>K9/C9</f>
        <v>11.729915803314848</v>
      </c>
      <c r="M9" s="1">
        <f>K9/D9</f>
        <v>1.1501631535728332</v>
      </c>
    </row>
    <row r="10" spans="1:13" ht="15" outlineLevel="1">
      <c r="A10" s="15" t="s">
        <v>42</v>
      </c>
      <c r="B10" s="16" t="s">
        <v>2</v>
      </c>
      <c r="C10" s="22">
        <v>200000</v>
      </c>
      <c r="D10" s="28">
        <v>0</v>
      </c>
      <c r="E10" s="28">
        <v>0</v>
      </c>
      <c r="F10" s="1">
        <f>0</f>
        <v>0</v>
      </c>
      <c r="G10" s="1">
        <f>0</f>
        <v>0</v>
      </c>
      <c r="H10" s="22">
        <f>0</f>
        <v>0</v>
      </c>
      <c r="I10" s="1">
        <f>0</f>
        <v>0</v>
      </c>
      <c r="J10" s="1">
        <f>0</f>
        <v>0</v>
      </c>
      <c r="K10" s="22">
        <f>0</f>
        <v>0</v>
      </c>
      <c r="L10" s="1">
        <f>0</f>
        <v>0</v>
      </c>
      <c r="M10" s="1">
        <f>0</f>
        <v>0</v>
      </c>
    </row>
    <row r="11" spans="1:13" ht="15" outlineLevel="1">
      <c r="A11" s="15" t="s">
        <v>43</v>
      </c>
      <c r="B11" s="16" t="s">
        <v>3</v>
      </c>
      <c r="C11" s="22">
        <f>0</f>
        <v>0</v>
      </c>
      <c r="D11" s="28">
        <v>0</v>
      </c>
      <c r="E11" s="28">
        <v>50000</v>
      </c>
      <c r="F11" s="1">
        <f>0</f>
        <v>0</v>
      </c>
      <c r="G11" s="1">
        <f>0</f>
        <v>0</v>
      </c>
      <c r="H11" s="22">
        <v>20000</v>
      </c>
      <c r="I11" s="1">
        <f>0</f>
        <v>0</v>
      </c>
      <c r="J11" s="1">
        <f>0</f>
        <v>0</v>
      </c>
      <c r="K11" s="22">
        <v>20000</v>
      </c>
      <c r="L11" s="1">
        <f>0</f>
        <v>0</v>
      </c>
      <c r="M11" s="1">
        <f>0</f>
        <v>0</v>
      </c>
    </row>
    <row r="12" spans="1:13" ht="15" outlineLevel="1">
      <c r="A12" s="15" t="s">
        <v>44</v>
      </c>
      <c r="B12" s="16" t="s">
        <v>4</v>
      </c>
      <c r="C12" s="22">
        <v>133761.5</v>
      </c>
      <c r="D12" s="28">
        <v>114152.6</v>
      </c>
      <c r="E12" s="28">
        <v>126472.42</v>
      </c>
      <c r="F12" s="1">
        <f t="shared" si="0"/>
        <v>0.9455068909962882</v>
      </c>
      <c r="G12" s="1">
        <f t="shared" si="1"/>
        <v>1.1079241296299864</v>
      </c>
      <c r="H12" s="22">
        <v>70535.5</v>
      </c>
      <c r="I12" s="1">
        <f t="shared" si="2"/>
        <v>0.5273228843875106</v>
      </c>
      <c r="J12" s="1">
        <f t="shared" si="3"/>
        <v>0.6179053302333893</v>
      </c>
      <c r="K12" s="22">
        <v>53218.35</v>
      </c>
      <c r="L12" s="1">
        <f t="shared" si="4"/>
        <v>0.3978599970843628</v>
      </c>
      <c r="M12" s="1">
        <f t="shared" si="5"/>
        <v>0.4662035731117819</v>
      </c>
    </row>
    <row r="13" spans="1:13" ht="15" outlineLevel="1">
      <c r="A13" s="24" t="s">
        <v>51</v>
      </c>
      <c r="B13" s="26" t="s">
        <v>53</v>
      </c>
      <c r="C13" s="21">
        <f>C14</f>
        <v>90200</v>
      </c>
      <c r="D13" s="27">
        <f>SUM(D14)</f>
        <v>93000</v>
      </c>
      <c r="E13" s="27">
        <f>SUM(E14)</f>
        <v>93900</v>
      </c>
      <c r="F13" s="2">
        <f>E13/C13</f>
        <v>1.041019955654102</v>
      </c>
      <c r="G13" s="2">
        <f>E13/D13</f>
        <v>1.0096774193548388</v>
      </c>
      <c r="H13" s="21">
        <f>H14</f>
        <v>97500</v>
      </c>
      <c r="I13" s="2">
        <f>H13/C13</f>
        <v>1.080931263858093</v>
      </c>
      <c r="J13" s="2">
        <f>H13/D13</f>
        <v>1.0483870967741935</v>
      </c>
      <c r="K13" s="21">
        <f>K14</f>
        <v>0</v>
      </c>
      <c r="L13" s="2">
        <f>K13/C13</f>
        <v>0</v>
      </c>
      <c r="M13" s="2">
        <f>K13/D13</f>
        <v>0</v>
      </c>
    </row>
    <row r="14" spans="1:13" ht="15" outlineLevel="1">
      <c r="A14" s="25" t="s">
        <v>52</v>
      </c>
      <c r="B14" s="17" t="s">
        <v>54</v>
      </c>
      <c r="C14" s="22">
        <v>90200</v>
      </c>
      <c r="D14" s="28">
        <v>93000</v>
      </c>
      <c r="E14" s="28">
        <v>93900</v>
      </c>
      <c r="F14" s="1">
        <f>E14/C14</f>
        <v>1.041019955654102</v>
      </c>
      <c r="G14" s="1">
        <f>E14/D14</f>
        <v>1.0096774193548388</v>
      </c>
      <c r="H14" s="22">
        <v>97500</v>
      </c>
      <c r="I14" s="1">
        <f>H14/C14</f>
        <v>1.080931263858093</v>
      </c>
      <c r="J14" s="1">
        <f>H14/D14</f>
        <v>1.0483870967741935</v>
      </c>
      <c r="K14" s="22">
        <v>0</v>
      </c>
      <c r="L14" s="1">
        <f>K14/C14</f>
        <v>0</v>
      </c>
      <c r="M14" s="1">
        <f>K14/D14</f>
        <v>0</v>
      </c>
    </row>
    <row r="15" spans="1:13" s="14" customFormat="1" ht="25.5">
      <c r="A15" s="12" t="s">
        <v>20</v>
      </c>
      <c r="B15" s="13" t="s">
        <v>5</v>
      </c>
      <c r="C15" s="21">
        <f>SUM(C16:C16)</f>
        <v>15000</v>
      </c>
      <c r="D15" s="27">
        <f>SUM(D16:D16)</f>
        <v>40000</v>
      </c>
      <c r="E15" s="27">
        <f>SUM(E16:E16)</f>
        <v>40000</v>
      </c>
      <c r="F15" s="2">
        <f t="shared" si="0"/>
        <v>2.6666666666666665</v>
      </c>
      <c r="G15" s="2">
        <f t="shared" si="1"/>
        <v>1</v>
      </c>
      <c r="H15" s="21">
        <f>SUM(H16:H16)</f>
        <v>15000</v>
      </c>
      <c r="I15" s="2">
        <f t="shared" si="2"/>
        <v>1</v>
      </c>
      <c r="J15" s="2">
        <f t="shared" si="3"/>
        <v>0.375</v>
      </c>
      <c r="K15" s="21">
        <f>SUM(K16:K16)</f>
        <v>15000</v>
      </c>
      <c r="L15" s="2">
        <f t="shared" si="4"/>
        <v>1</v>
      </c>
      <c r="M15" s="2">
        <f t="shared" si="5"/>
        <v>0.375</v>
      </c>
    </row>
    <row r="16" spans="1:13" ht="41.25" customHeight="1" outlineLevel="1">
      <c r="A16" s="15" t="s">
        <v>48</v>
      </c>
      <c r="B16" s="16" t="s">
        <v>6</v>
      </c>
      <c r="C16" s="22">
        <v>15000</v>
      </c>
      <c r="D16" s="29">
        <v>40000</v>
      </c>
      <c r="E16" s="29">
        <v>40000</v>
      </c>
      <c r="F16" s="1">
        <f t="shared" si="0"/>
        <v>2.6666666666666665</v>
      </c>
      <c r="G16" s="1">
        <f t="shared" si="1"/>
        <v>1</v>
      </c>
      <c r="H16" s="22">
        <v>15000</v>
      </c>
      <c r="I16" s="1">
        <f t="shared" si="2"/>
        <v>1</v>
      </c>
      <c r="J16" s="1">
        <f t="shared" si="3"/>
        <v>0.375</v>
      </c>
      <c r="K16" s="22">
        <v>15000</v>
      </c>
      <c r="L16" s="1">
        <f t="shared" si="4"/>
        <v>1</v>
      </c>
      <c r="M16" s="1">
        <f t="shared" si="5"/>
        <v>0.375</v>
      </c>
    </row>
    <row r="17" spans="1:13" s="14" customFormat="1" ht="15">
      <c r="A17" s="12" t="s">
        <v>21</v>
      </c>
      <c r="B17" s="13" t="s">
        <v>7</v>
      </c>
      <c r="C17" s="21">
        <f>SUM(C18:C19)</f>
        <v>0</v>
      </c>
      <c r="D17" s="27">
        <f>SUM(D18:D19)</f>
        <v>570020.81</v>
      </c>
      <c r="E17" s="27">
        <f>SUM(E18:E19)</f>
        <v>570020.81</v>
      </c>
      <c r="F17" s="2" t="e">
        <f t="shared" si="0"/>
        <v>#DIV/0!</v>
      </c>
      <c r="G17" s="2">
        <f t="shared" si="1"/>
        <v>1</v>
      </c>
      <c r="H17" s="21">
        <f>SUM(H18:H19)</f>
        <v>570020.81</v>
      </c>
      <c r="I17" s="2" t="e">
        <f t="shared" si="2"/>
        <v>#DIV/0!</v>
      </c>
      <c r="J17" s="2">
        <f t="shared" si="3"/>
        <v>1</v>
      </c>
      <c r="K17" s="21">
        <f>SUM(K18:K19)</f>
        <v>570020.81</v>
      </c>
      <c r="L17" s="2" t="e">
        <f t="shared" si="4"/>
        <v>#DIV/0!</v>
      </c>
      <c r="M17" s="2">
        <f t="shared" si="5"/>
        <v>1</v>
      </c>
    </row>
    <row r="18" spans="1:13" ht="15" outlineLevel="1">
      <c r="A18" s="15" t="s">
        <v>22</v>
      </c>
      <c r="B18" s="16" t="s">
        <v>8</v>
      </c>
      <c r="C18" s="22">
        <v>0</v>
      </c>
      <c r="D18" s="28">
        <v>569020.81</v>
      </c>
      <c r="E18" s="28">
        <v>569020.81</v>
      </c>
      <c r="F18" s="1" t="e">
        <f t="shared" si="0"/>
        <v>#DIV/0!</v>
      </c>
      <c r="G18" s="1">
        <f t="shared" si="1"/>
        <v>1</v>
      </c>
      <c r="H18" s="22">
        <v>569020.81</v>
      </c>
      <c r="I18" s="1" t="e">
        <f t="shared" si="2"/>
        <v>#DIV/0!</v>
      </c>
      <c r="J18" s="1">
        <f t="shared" si="3"/>
        <v>1</v>
      </c>
      <c r="K18" s="22">
        <v>569020.81</v>
      </c>
      <c r="L18" s="1" t="e">
        <f t="shared" si="4"/>
        <v>#DIV/0!</v>
      </c>
      <c r="M18" s="1">
        <f t="shared" si="5"/>
        <v>1</v>
      </c>
    </row>
    <row r="19" spans="1:13" ht="15" outlineLevel="1">
      <c r="A19" s="15" t="s">
        <v>23</v>
      </c>
      <c r="B19" s="16" t="s">
        <v>9</v>
      </c>
      <c r="C19" s="22">
        <v>0</v>
      </c>
      <c r="D19" s="28">
        <v>1000</v>
      </c>
      <c r="E19" s="28">
        <v>1000</v>
      </c>
      <c r="F19" s="1" t="e">
        <f t="shared" si="0"/>
        <v>#DIV/0!</v>
      </c>
      <c r="G19" s="1">
        <f t="shared" si="1"/>
        <v>1</v>
      </c>
      <c r="H19" s="22">
        <v>1000</v>
      </c>
      <c r="I19" s="1" t="e">
        <f t="shared" si="2"/>
        <v>#DIV/0!</v>
      </c>
      <c r="J19" s="1">
        <f t="shared" si="3"/>
        <v>1</v>
      </c>
      <c r="K19" s="22">
        <v>1000</v>
      </c>
      <c r="L19" s="1" t="e">
        <f t="shared" si="4"/>
        <v>#DIV/0!</v>
      </c>
      <c r="M19" s="1">
        <f t="shared" si="5"/>
        <v>1</v>
      </c>
    </row>
    <row r="20" spans="1:13" s="14" customFormat="1" ht="15">
      <c r="A20" s="12" t="s">
        <v>24</v>
      </c>
      <c r="B20" s="13" t="s">
        <v>10</v>
      </c>
      <c r="C20" s="21">
        <f>SUM(C21:C22)</f>
        <v>408143.683</v>
      </c>
      <c r="D20" s="27">
        <f>SUM(D21:D22)</f>
        <v>1334709.3699999999</v>
      </c>
      <c r="E20" s="27">
        <f>SUM(E21:E22)</f>
        <v>706727.33</v>
      </c>
      <c r="F20" s="2">
        <f t="shared" si="0"/>
        <v>1.7315650331895494</v>
      </c>
      <c r="G20" s="2">
        <f t="shared" si="1"/>
        <v>0.5294990399295691</v>
      </c>
      <c r="H20" s="21">
        <f>SUM(H21:H22)</f>
        <v>481165.71</v>
      </c>
      <c r="I20" s="2">
        <f t="shared" si="2"/>
        <v>1.1789125497747812</v>
      </c>
      <c r="J20" s="2">
        <f t="shared" si="3"/>
        <v>0.3605022342804112</v>
      </c>
      <c r="K20" s="21">
        <f>SUM(K21:K22)</f>
        <v>486165.71</v>
      </c>
      <c r="L20" s="2">
        <f t="shared" si="4"/>
        <v>1.1911631375169416</v>
      </c>
      <c r="M20" s="2">
        <f t="shared" si="5"/>
        <v>0.36424836816722134</v>
      </c>
    </row>
    <row r="21" spans="1:13" ht="15" outlineLevel="1">
      <c r="A21" s="15" t="s">
        <v>25</v>
      </c>
      <c r="B21" s="17" t="s">
        <v>11</v>
      </c>
      <c r="C21" s="22">
        <v>95011.83</v>
      </c>
      <c r="D21" s="28">
        <v>175543.66</v>
      </c>
      <c r="E21" s="28">
        <v>174561.62</v>
      </c>
      <c r="F21" s="1">
        <f t="shared" si="0"/>
        <v>1.8372619493804085</v>
      </c>
      <c r="G21" s="1">
        <f t="shared" si="1"/>
        <v>0.9944057222003916</v>
      </c>
      <c r="H21" s="22">
        <v>80000</v>
      </c>
      <c r="I21" s="1">
        <f t="shared" si="2"/>
        <v>0.8420004119487016</v>
      </c>
      <c r="J21" s="1">
        <f t="shared" si="3"/>
        <v>0.4557270823679989</v>
      </c>
      <c r="K21" s="22">
        <v>80000</v>
      </c>
      <c r="L21" s="1">
        <f t="shared" si="4"/>
        <v>0.8420004119487016</v>
      </c>
      <c r="M21" s="1">
        <f t="shared" si="5"/>
        <v>0.4557270823679989</v>
      </c>
    </row>
    <row r="22" spans="1:13" ht="15" outlineLevel="1">
      <c r="A22" s="15" t="s">
        <v>26</v>
      </c>
      <c r="B22" s="17" t="s">
        <v>12</v>
      </c>
      <c r="C22" s="22">
        <v>313131.853</v>
      </c>
      <c r="D22" s="30">
        <v>1159165.71</v>
      </c>
      <c r="E22" s="30">
        <v>532165.71</v>
      </c>
      <c r="F22" s="1">
        <f t="shared" si="0"/>
        <v>1.699494014746561</v>
      </c>
      <c r="G22" s="1">
        <f t="shared" si="1"/>
        <v>0.4590937304382477</v>
      </c>
      <c r="H22" s="22">
        <v>401165.71</v>
      </c>
      <c r="I22" s="1">
        <f t="shared" si="2"/>
        <v>1.281139897319868</v>
      </c>
      <c r="J22" s="1">
        <f t="shared" si="3"/>
        <v>0.34608141574512247</v>
      </c>
      <c r="K22" s="22">
        <v>406165.71</v>
      </c>
      <c r="L22" s="1">
        <f t="shared" si="4"/>
        <v>1.297107611725467</v>
      </c>
      <c r="M22" s="1">
        <f t="shared" si="5"/>
        <v>0.3503948628708142</v>
      </c>
    </row>
    <row r="23" spans="1:13" s="14" customFormat="1" ht="15">
      <c r="A23" s="12" t="s">
        <v>27</v>
      </c>
      <c r="B23" s="13" t="s">
        <v>13</v>
      </c>
      <c r="C23" s="21">
        <f>SUM(C24:C24)</f>
        <v>0</v>
      </c>
      <c r="D23" s="31">
        <f>D24</f>
        <v>1000</v>
      </c>
      <c r="E23" s="31">
        <f>E24</f>
        <v>1000</v>
      </c>
      <c r="F23" s="2" t="e">
        <f t="shared" si="0"/>
        <v>#DIV/0!</v>
      </c>
      <c r="G23" s="2">
        <f t="shared" si="1"/>
        <v>1</v>
      </c>
      <c r="H23" s="21">
        <f>SUM(H24:H24)</f>
        <v>1000</v>
      </c>
      <c r="I23" s="2" t="e">
        <f t="shared" si="2"/>
        <v>#DIV/0!</v>
      </c>
      <c r="J23" s="2">
        <f t="shared" si="3"/>
        <v>1</v>
      </c>
      <c r="K23" s="21">
        <f>SUM(K24:K24)</f>
        <v>1000</v>
      </c>
      <c r="L23" s="2" t="e">
        <f t="shared" si="4"/>
        <v>#DIV/0!</v>
      </c>
      <c r="M23" s="2">
        <f t="shared" si="5"/>
        <v>1</v>
      </c>
    </row>
    <row r="24" spans="1:13" ht="15" outlineLevel="1">
      <c r="A24" s="15" t="s">
        <v>28</v>
      </c>
      <c r="B24" s="16" t="s">
        <v>14</v>
      </c>
      <c r="C24" s="22">
        <v>0</v>
      </c>
      <c r="D24" s="30">
        <v>1000</v>
      </c>
      <c r="E24" s="30">
        <v>1000</v>
      </c>
      <c r="F24" s="1" t="e">
        <f t="shared" si="0"/>
        <v>#DIV/0!</v>
      </c>
      <c r="G24" s="1">
        <f t="shared" si="1"/>
        <v>1</v>
      </c>
      <c r="H24" s="22">
        <v>1000</v>
      </c>
      <c r="I24" s="1" t="e">
        <f t="shared" si="2"/>
        <v>#DIV/0!</v>
      </c>
      <c r="J24" s="1">
        <f t="shared" si="3"/>
        <v>1</v>
      </c>
      <c r="K24" s="22">
        <v>1000</v>
      </c>
      <c r="L24" s="1" t="e">
        <f t="shared" si="4"/>
        <v>#DIV/0!</v>
      </c>
      <c r="M24" s="1">
        <f t="shared" si="5"/>
        <v>1</v>
      </c>
    </row>
    <row r="25" spans="1:13" s="14" customFormat="1" ht="15">
      <c r="A25" s="12" t="s">
        <v>29</v>
      </c>
      <c r="B25" s="13" t="s">
        <v>15</v>
      </c>
      <c r="C25" s="21">
        <f>C26</f>
        <v>1670661.5</v>
      </c>
      <c r="D25" s="27">
        <f>D26</f>
        <v>1740110</v>
      </c>
      <c r="E25" s="27">
        <f>E26</f>
        <v>1699109</v>
      </c>
      <c r="F25" s="2">
        <f t="shared" si="0"/>
        <v>1.017027686338615</v>
      </c>
      <c r="G25" s="2">
        <f t="shared" si="1"/>
        <v>0.9764376964674647</v>
      </c>
      <c r="H25" s="21">
        <f>H26</f>
        <v>1017400</v>
      </c>
      <c r="I25" s="2">
        <f t="shared" si="2"/>
        <v>0.6089803350349547</v>
      </c>
      <c r="J25" s="2">
        <f t="shared" si="3"/>
        <v>0.5846756814224389</v>
      </c>
      <c r="K25" s="21">
        <f>K26</f>
        <v>949250</v>
      </c>
      <c r="L25" s="2">
        <f t="shared" si="4"/>
        <v>0.5681881099193343</v>
      </c>
      <c r="M25" s="2">
        <f t="shared" si="5"/>
        <v>0.5455114906528897</v>
      </c>
    </row>
    <row r="26" spans="1:13" ht="15" outlineLevel="1">
      <c r="A26" s="15" t="s">
        <v>30</v>
      </c>
      <c r="B26" s="16" t="s">
        <v>16</v>
      </c>
      <c r="C26" s="22">
        <v>1670661.5</v>
      </c>
      <c r="D26" s="29">
        <v>1740110</v>
      </c>
      <c r="E26" s="29">
        <v>1699109</v>
      </c>
      <c r="F26" s="1">
        <f t="shared" si="0"/>
        <v>1.017027686338615</v>
      </c>
      <c r="G26" s="1">
        <f t="shared" si="1"/>
        <v>0.9764376964674647</v>
      </c>
      <c r="H26" s="22">
        <v>1017400</v>
      </c>
      <c r="I26" s="1">
        <f t="shared" si="2"/>
        <v>0.6089803350349547</v>
      </c>
      <c r="J26" s="1">
        <f t="shared" si="3"/>
        <v>0.5846756814224389</v>
      </c>
      <c r="K26" s="22">
        <v>949250</v>
      </c>
      <c r="L26" s="1">
        <f t="shared" si="4"/>
        <v>0.5681881099193343</v>
      </c>
      <c r="M26" s="1">
        <f t="shared" si="5"/>
        <v>0.5455114906528897</v>
      </c>
    </row>
    <row r="27" spans="1:13" s="14" customFormat="1" ht="15">
      <c r="A27" s="12" t="s">
        <v>31</v>
      </c>
      <c r="B27" s="13" t="s">
        <v>17</v>
      </c>
      <c r="C27" s="21">
        <f>SUM(C28:C28)</f>
        <v>115020</v>
      </c>
      <c r="D27" s="27">
        <f>SUM(D28:D28)</f>
        <v>115020</v>
      </c>
      <c r="E27" s="27">
        <f>SUM(E28:E28)</f>
        <v>115020</v>
      </c>
      <c r="F27" s="2">
        <f t="shared" si="0"/>
        <v>1</v>
      </c>
      <c r="G27" s="2">
        <f t="shared" si="1"/>
        <v>1</v>
      </c>
      <c r="H27" s="21">
        <f>SUM(H28:H28)</f>
        <v>115020</v>
      </c>
      <c r="I27" s="2">
        <f t="shared" si="2"/>
        <v>1</v>
      </c>
      <c r="J27" s="2">
        <f t="shared" si="3"/>
        <v>1</v>
      </c>
      <c r="K27" s="21">
        <f>SUM(K28:K28)</f>
        <v>115020</v>
      </c>
      <c r="L27" s="2">
        <f t="shared" si="4"/>
        <v>1</v>
      </c>
      <c r="M27" s="2">
        <f t="shared" si="5"/>
        <v>1</v>
      </c>
    </row>
    <row r="28" spans="1:13" ht="15" outlineLevel="1">
      <c r="A28" s="15" t="s">
        <v>32</v>
      </c>
      <c r="B28" s="16" t="s">
        <v>18</v>
      </c>
      <c r="C28" s="22">
        <v>115020</v>
      </c>
      <c r="D28" s="30">
        <v>115020</v>
      </c>
      <c r="E28" s="30">
        <v>115020</v>
      </c>
      <c r="F28" s="1">
        <f t="shared" si="0"/>
        <v>1</v>
      </c>
      <c r="G28" s="1">
        <f t="shared" si="1"/>
        <v>1</v>
      </c>
      <c r="H28" s="22">
        <v>115020</v>
      </c>
      <c r="I28" s="1">
        <f t="shared" si="2"/>
        <v>1</v>
      </c>
      <c r="J28" s="1">
        <f t="shared" si="3"/>
        <v>1</v>
      </c>
      <c r="K28" s="22">
        <v>115020</v>
      </c>
      <c r="L28" s="1">
        <f t="shared" si="4"/>
        <v>1</v>
      </c>
      <c r="M28" s="1">
        <f t="shared" si="5"/>
        <v>1</v>
      </c>
    </row>
    <row r="29" spans="1:13" s="14" customFormat="1" ht="12.75" customHeight="1">
      <c r="A29" s="34" t="s">
        <v>45</v>
      </c>
      <c r="B29" s="34"/>
      <c r="C29" s="23">
        <f>C27+C25+C20+C17+C15+C13+C6</f>
        <v>4044755.4430000004</v>
      </c>
      <c r="D29" s="23">
        <f>D27+D25+D20+D17+D15+D13+D6+D23</f>
        <v>5502172.67</v>
      </c>
      <c r="E29" s="23">
        <f>E27+E25+E20+E17+E15+E13+E6+E23</f>
        <v>4995336.5600000005</v>
      </c>
      <c r="F29" s="2">
        <f>E29/C29</f>
        <v>1.235015721072855</v>
      </c>
      <c r="G29" s="2">
        <f t="shared" si="1"/>
        <v>0.9078843685216444</v>
      </c>
      <c r="H29" s="23">
        <f>H27+H25+H20+H17+H15+H13+H6+H23</f>
        <v>3698204.02</v>
      </c>
      <c r="I29" s="2">
        <f>H29/C29</f>
        <v>0.9143207969224061</v>
      </c>
      <c r="J29" s="2">
        <f>H29/D29</f>
        <v>0.6721352167233967</v>
      </c>
      <c r="K29" s="23">
        <f>K27+K25+K20+K17+K15+K13+K6+K23</f>
        <v>3528921.52</v>
      </c>
      <c r="L29" s="2">
        <f>K29/C29</f>
        <v>0.8724684519820052</v>
      </c>
      <c r="M29" s="2">
        <f>K29/D29</f>
        <v>0.6413687340713718</v>
      </c>
    </row>
    <row r="30" spans="1:13" ht="15">
      <c r="A30" s="35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18"/>
      <c r="M30" s="18"/>
    </row>
    <row r="31" spans="1:13" s="20" customFormat="1" ht="28.5" customHeight="1">
      <c r="A31" s="38" t="s">
        <v>47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</sheetData>
  <sheetProtection/>
  <mergeCells count="5">
    <mergeCell ref="A2:K2"/>
    <mergeCell ref="A29:B29"/>
    <mergeCell ref="A30:K30"/>
    <mergeCell ref="A1:M1"/>
    <mergeCell ref="A31:M31"/>
  </mergeCells>
  <printOptions/>
  <pageMargins left="0.984251968503937" right="0.3937007874015748" top="0.7874015748031497" bottom="0.5905511811023623" header="0.3937007874015748" footer="0.5118110236220472"/>
  <pageSetup blackAndWhite="1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Елесина Алена Сергеевна</dc:creator>
  <cp:keywords/>
  <dc:description/>
  <cp:lastModifiedBy>1</cp:lastModifiedBy>
  <cp:lastPrinted>2019-10-28T05:37:11Z</cp:lastPrinted>
  <dcterms:created xsi:type="dcterms:W3CDTF">2018-10-31T12:49:20Z</dcterms:created>
  <dcterms:modified xsi:type="dcterms:W3CDTF">2021-11-15T07:41:45Z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01.09.2016 10_57_40)(5).xlsx</vt:lpwstr>
  </property>
  <property fmtid="{D5CDD505-2E9C-101B-9397-08002B2CF9AE}" pid="3" name="Название отчета">
    <vt:lpwstr>Вариант (новый от 01.09.2016 10_57_40)(5).xlsx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18.4.4202.53846283</vt:lpwstr>
  </property>
  <property fmtid="{D5CDD505-2E9C-101B-9397-08002B2CF9AE}" pid="6" name="Тип сервера">
    <vt:lpwstr>MSSQL</vt:lpwstr>
  </property>
  <property fmtid="{D5CDD505-2E9C-101B-9397-08002B2CF9AE}" pid="7" name="Сервер">
    <vt:lpwstr>depo-2009</vt:lpwstr>
  </property>
  <property fmtid="{D5CDD505-2E9C-101B-9397-08002B2CF9AE}" pid="8" name="База">
    <vt:lpwstr>iv2018</vt:lpwstr>
  </property>
  <property fmtid="{D5CDD505-2E9C-101B-9397-08002B2CF9AE}" pid="9" name="Пользователь">
    <vt:lpwstr>елесина</vt:lpwstr>
  </property>
  <property fmtid="{D5CDD505-2E9C-101B-9397-08002B2CF9AE}" pid="10" name="Шаблон">
    <vt:lpwstr>sqr_rosp_svod2016</vt:lpwstr>
  </property>
  <property fmtid="{D5CDD505-2E9C-101B-9397-08002B2CF9AE}" pid="11" name="Локальная база">
    <vt:lpwstr>используется</vt:lpwstr>
  </property>
</Properties>
</file>