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13035" activeTab="2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0">'доходы'!$A$2:$G$20</definedName>
    <definedName name="_xlnm.Print_Area" localSheetId="2">'источники'!$A$1:$G$6</definedName>
    <definedName name="_xlnm.Print_Area" localSheetId="1">'расходы'!$A$1:$G$37</definedName>
  </definedNames>
  <calcPr fullCalcOnLoad="1"/>
</workbook>
</file>

<file path=xl/sharedStrings.xml><?xml version="1.0" encoding="utf-8"?>
<sst xmlns="http://schemas.openxmlformats.org/spreadsheetml/2006/main" count="128" uniqueCount="112">
  <si>
    <t>Наименование</t>
  </si>
  <si>
    <t>Общегосударственные вопросы</t>
  </si>
  <si>
    <t>КБК</t>
  </si>
  <si>
    <t>Функционирование высшего должностного лица субъекта Российской Федерации и органа местного самоуправления</t>
  </si>
  <si>
    <t>Функционирование Правительства РФ, высших органов исполнительной власти субъектов РФ , местных администраций</t>
  </si>
  <si>
    <t>Резервные фонды</t>
  </si>
  <si>
    <t>Другие государственные вопросы</t>
  </si>
  <si>
    <t xml:space="preserve">Национальная безопасность и правоохранительная деятельность </t>
  </si>
  <si>
    <t>Предупреждение и ликвидация последствий чрезвычайных стихийных бедствий, гражданская оборона</t>
  </si>
  <si>
    <t>Национальная экономика</t>
  </si>
  <si>
    <t>Жилищно-коммунальное хозяйство</t>
  </si>
  <si>
    <t>Образование</t>
  </si>
  <si>
    <t>Культура</t>
  </si>
  <si>
    <t>Здравоохранение  и спорт</t>
  </si>
  <si>
    <t>Социальная политика</t>
  </si>
  <si>
    <t>Пенсионное обеспечение</t>
  </si>
  <si>
    <t>ВСЕГО РАСХОДОВ</t>
  </si>
  <si>
    <t>0100</t>
  </si>
  <si>
    <t>0102</t>
  </si>
  <si>
    <t>0104</t>
  </si>
  <si>
    <t>0300</t>
  </si>
  <si>
    <t>0309</t>
  </si>
  <si>
    <t>0400</t>
  </si>
  <si>
    <t>0500</t>
  </si>
  <si>
    <t>0700</t>
  </si>
  <si>
    <t>0800</t>
  </si>
  <si>
    <t>0801</t>
  </si>
  <si>
    <t>0900</t>
  </si>
  <si>
    <t>0901</t>
  </si>
  <si>
    <t>0902</t>
  </si>
  <si>
    <t>1000</t>
  </si>
  <si>
    <t>1001</t>
  </si>
  <si>
    <t>0111</t>
  </si>
  <si>
    <t>0903</t>
  </si>
  <si>
    <t>0904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</si>
  <si>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</si>
  <si>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</si>
  <si>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</si>
  <si>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</si>
  <si>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0105</t>
  </si>
  <si>
    <t>Судебная система</t>
  </si>
  <si>
    <t>2.Расходы</t>
  </si>
  <si>
    <t>ИТОГО налоговые доходы</t>
  </si>
  <si>
    <t>ИТОГО неналоговые доходы</t>
  </si>
  <si>
    <t>Результат исполнения бюджета ("-" дефицит "+" профицит )</t>
  </si>
  <si>
    <t>0113</t>
  </si>
  <si>
    <t>3.Источники</t>
  </si>
  <si>
    <t>1400</t>
  </si>
  <si>
    <t>Межбюджетные трансферты общего характера бюджетам субъектов РФ и муниципальных образований</t>
  </si>
  <si>
    <t>0503</t>
  </si>
  <si>
    <t>Благоустройство</t>
  </si>
  <si>
    <t>0105000000</t>
  </si>
  <si>
    <t>Источники финансирования дефицита бюджета, всего</t>
  </si>
  <si>
    <t>000 1 00 00000 00 0000 000</t>
  </si>
  <si>
    <r>
      <t xml:space="preserve">НАЛОГОВЫЕ И НЕНАЛОГОВЫЕ ДОХОДЫ    </t>
    </r>
  </si>
  <si>
    <t xml:space="preserve">  000 1 01 00000 00 0000 000</t>
  </si>
  <si>
    <t xml:space="preserve">Налоги на прибыль, доходы         </t>
  </si>
  <si>
    <t>000  1 05 00000 00 0000 000</t>
  </si>
  <si>
    <t xml:space="preserve">Налоги на совокупный доход                </t>
  </si>
  <si>
    <t>Налоги на имущество</t>
  </si>
  <si>
    <t>000 2 00 00000 00 0000 000</t>
  </si>
  <si>
    <r>
      <t xml:space="preserve">БЕЗВОЗМЕЗДНЫЕ ПОСТУПЛЕНИЯ                                 </t>
    </r>
  </si>
  <si>
    <t>000 2 02 00000 00 0000 000</t>
  </si>
  <si>
    <r>
      <t xml:space="preserve">Безвозмездные поступления от других бюджетов бюджетной системы Российской Федерации           </t>
    </r>
    <r>
      <rPr>
        <i/>
        <sz val="14"/>
        <color indexed="8"/>
        <rFont val="Times New Roman"/>
        <family val="1"/>
      </rPr>
      <t xml:space="preserve">   </t>
    </r>
    <r>
      <rPr>
        <b/>
        <sz val="14"/>
        <color indexed="8"/>
        <rFont val="Times New Roman"/>
        <family val="1"/>
      </rPr>
      <t xml:space="preserve">                                                                </t>
    </r>
  </si>
  <si>
    <t xml:space="preserve">Иные межбюджетные трансферты                           </t>
  </si>
  <si>
    <t>ВСЕГО ДОХОДОВ</t>
  </si>
  <si>
    <t>Раздел, подраздел</t>
  </si>
  <si>
    <t>рубли</t>
  </si>
  <si>
    <t>Изменение остатков средств на счетах по учету средств бюджета</t>
  </si>
  <si>
    <t>4</t>
  </si>
  <si>
    <t>5</t>
  </si>
  <si>
    <t>6</t>
  </si>
  <si>
    <t>7</t>
  </si>
  <si>
    <t xml:space="preserve">Культура, кинематография </t>
  </si>
  <si>
    <t>1.Доходы</t>
  </si>
  <si>
    <t xml:space="preserve">Утверждено решением о бюджете (с учетом внесенных изменений) </t>
  </si>
  <si>
    <t>0200</t>
  </si>
  <si>
    <t>0203</t>
  </si>
  <si>
    <t>0310</t>
  </si>
  <si>
    <t>Национальная оборона</t>
  </si>
  <si>
    <t>Мобилизационная и вневойсковая подготовка</t>
  </si>
  <si>
    <t>Обеспечение пожарной безопасности</t>
  </si>
  <si>
    <r>
      <t>Утверждено решением о бюджете (</t>
    </r>
    <r>
      <rPr>
        <sz val="10"/>
        <rFont val="Times New Roman"/>
        <family val="1"/>
      </rPr>
      <t>с учетом внесенных изменений</t>
    </r>
    <r>
      <rPr>
        <sz val="14"/>
        <rFont val="Times New Roman"/>
        <family val="1"/>
      </rPr>
      <t xml:space="preserve">) </t>
    </r>
  </si>
  <si>
    <t>0412</t>
  </si>
  <si>
    <t>Другие вопросы в области национальной экономики</t>
  </si>
  <si>
    <t>000 1 11 00000 00 0000 000</t>
  </si>
  <si>
    <t>Доходы от использования имущества, находящегося в государственной (муниципальной) собственности</t>
  </si>
  <si>
    <t>0502</t>
  </si>
  <si>
    <t>Коммунальное хозяйство</t>
  </si>
  <si>
    <t>0707</t>
  </si>
  <si>
    <t>Молодежная политика</t>
  </si>
  <si>
    <t xml:space="preserve">  Дотации бюджетам бюджетной системы Российской Федерации                   </t>
  </si>
  <si>
    <t xml:space="preserve">  Субсидии бюджетам бюджетной системы Российской Федерации (межбюджетные субсидии)</t>
  </si>
  <si>
    <t xml:space="preserve">  Субвенции бюджетам бюджетной системы Российской Федерации</t>
  </si>
  <si>
    <t>000  1 06 00000 00 0000 000</t>
  </si>
  <si>
    <t xml:space="preserve"> 000 2 02 10000 00 0000 150</t>
  </si>
  <si>
    <t xml:space="preserve"> 000 2 02 20000 00 0000 150</t>
  </si>
  <si>
    <t xml:space="preserve"> 000 2 02 30000 00 0000 150</t>
  </si>
  <si>
    <t xml:space="preserve"> 000 2 02 40000 00 0000 150</t>
  </si>
  <si>
    <t>0106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</si>
  <si>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</si>
  <si>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</si>
  <si>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</si>
  <si>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Оценка ожидаемого исполнения бюджета Мугреево-Никольского сельского поселения за 2021 год</t>
  </si>
  <si>
    <t>Исполнение бюджета за 2020 год</t>
  </si>
  <si>
    <t>Исполнение бюджета на 01.11.2021</t>
  </si>
  <si>
    <t>Ожидаемое исполнение бюджета за 2021 год</t>
  </si>
  <si>
    <t>Ожидаемое исполнение бюджета за 2021 год, %</t>
  </si>
  <si>
    <t>000 1 17 00000 00 0000 000</t>
  </si>
  <si>
    <t>Прочие неналоговые доходы</t>
  </si>
  <si>
    <t>0409</t>
  </si>
  <si>
    <t>Дорожное хозяйство (дорожные фонды)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</si>
</sst>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0.00000000000"/>
    <numFmt numFmtId="186" formatCode="#,##0.000"/>
    <numFmt numFmtId="187" formatCode="#,##0.0"/>
    <numFmt numFmtId="188" formatCode="[$-FC19]d\ mmmm\ yyyy\ &quot;г.&quot;"/>
    <numFmt numFmtId="189" formatCode="#,##0.0000"/>
    <numFmt numFmtId="190" formatCode="#,##0.00000"/>
    <numFmt numFmtId="191" formatCode="#,##0.000000"/>
  </numFmts>
  <fonts count="54">
    <font>
      <sz val="10"/>
      <name val="Arial Cyr"/>
      <family val="0"/>
    </font>
    <font>
      <sz val="8"/>
      <name val="Arial Cyr"/>
      <family val="0"/>
    </font>
    <font>
      <b/>
      <sz val="1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Courier New"/>
      <family val="3"/>
    </font>
    <font>
      <sz val="11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6" fillId="0" borderId="0" xfId="0" applyFont="1" applyAlignment="1">
      <alignment/>
    </xf>
    <xf numFmtId="0" fontId="3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/>
    </xf>
    <xf numFmtId="0" fontId="6" fillId="33" borderId="11" xfId="0" applyFont="1" applyFill="1" applyBorder="1" applyAlignment="1">
      <alignment horizontal="center" vertical="center" wrapText="1"/>
    </xf>
    <xf numFmtId="2" fontId="6" fillId="33" borderId="0" xfId="0" applyNumberFormat="1" applyFont="1" applyFill="1" applyAlignment="1">
      <alignment/>
    </xf>
    <xf numFmtId="176" fontId="6" fillId="33" borderId="0" xfId="0" applyNumberFormat="1" applyFont="1" applyFill="1" applyAlignment="1">
      <alignment/>
    </xf>
    <xf numFmtId="0" fontId="6" fillId="33" borderId="10" xfId="0" applyFont="1" applyFill="1" applyBorder="1" applyAlignment="1">
      <alignment/>
    </xf>
    <xf numFmtId="0" fontId="3" fillId="33" borderId="0" xfId="0" applyFont="1" applyFill="1" applyAlignment="1">
      <alignment horizontal="left" vertical="top"/>
    </xf>
    <xf numFmtId="0" fontId="6" fillId="33" borderId="0" xfId="0" applyFont="1" applyFill="1" applyAlignment="1">
      <alignment wrapText="1"/>
    </xf>
    <xf numFmtId="0" fontId="4" fillId="33" borderId="0" xfId="0" applyFont="1" applyFill="1" applyAlignment="1">
      <alignment horizontal="left" vertical="top"/>
    </xf>
    <xf numFmtId="0" fontId="5" fillId="33" borderId="0" xfId="0" applyFont="1" applyFill="1" applyAlignment="1">
      <alignment horizontal="center" vertical="center"/>
    </xf>
    <xf numFmtId="0" fontId="6" fillId="33" borderId="10" xfId="0" applyFont="1" applyFill="1" applyBorder="1" applyAlignment="1">
      <alignment horizontal="left" vertical="top" wrapText="1"/>
    </xf>
    <xf numFmtId="0" fontId="3" fillId="33" borderId="0" xfId="0" applyFont="1" applyFill="1" applyAlignment="1">
      <alignment wrapText="1"/>
    </xf>
    <xf numFmtId="49" fontId="7" fillId="33" borderId="10" xfId="0" applyNumberFormat="1" applyFont="1" applyFill="1" applyBorder="1" applyAlignment="1">
      <alignment horizontal="left" vertical="top"/>
    </xf>
    <xf numFmtId="0" fontId="7" fillId="33" borderId="10" xfId="0" applyFont="1" applyFill="1" applyBorder="1" applyAlignment="1">
      <alignment horizontal="left" vertical="top" wrapText="1"/>
    </xf>
    <xf numFmtId="4" fontId="7" fillId="33" borderId="10" xfId="0" applyNumberFormat="1" applyFont="1" applyFill="1" applyBorder="1" applyAlignment="1">
      <alignment horizontal="center" vertical="center"/>
    </xf>
    <xf numFmtId="4" fontId="3" fillId="33" borderId="0" xfId="0" applyNumberFormat="1" applyFont="1" applyFill="1" applyAlignment="1">
      <alignment wrapText="1"/>
    </xf>
    <xf numFmtId="49" fontId="6" fillId="33" borderId="10" xfId="0" applyNumberFormat="1" applyFont="1" applyFill="1" applyBorder="1" applyAlignment="1">
      <alignment horizontal="left" vertical="top"/>
    </xf>
    <xf numFmtId="49" fontId="6" fillId="33" borderId="11" xfId="0" applyNumberFormat="1" applyFont="1" applyFill="1" applyBorder="1" applyAlignment="1">
      <alignment horizontal="left" vertical="top"/>
    </xf>
    <xf numFmtId="0" fontId="6" fillId="33" borderId="12" xfId="0" applyFont="1" applyFill="1" applyBorder="1" applyAlignment="1">
      <alignment horizontal="left" vertical="top" wrapText="1"/>
    </xf>
    <xf numFmtId="49" fontId="7" fillId="33" borderId="11" xfId="0" applyNumberFormat="1" applyFont="1" applyFill="1" applyBorder="1" applyAlignment="1">
      <alignment horizontal="left" vertical="top"/>
    </xf>
    <xf numFmtId="0" fontId="7" fillId="33" borderId="12" xfId="0" applyFont="1" applyFill="1" applyBorder="1" applyAlignment="1">
      <alignment horizontal="left" vertical="top" wrapText="1"/>
    </xf>
    <xf numFmtId="2" fontId="3" fillId="33" borderId="0" xfId="0" applyNumberFormat="1" applyFont="1" applyFill="1" applyAlignment="1">
      <alignment horizontal="right" wrapText="1"/>
    </xf>
    <xf numFmtId="0" fontId="3" fillId="33" borderId="0" xfId="0" applyFont="1" applyFill="1" applyAlignment="1">
      <alignment horizontal="right"/>
    </xf>
    <xf numFmtId="0" fontId="6" fillId="33" borderId="0" xfId="0" applyFont="1" applyFill="1" applyBorder="1" applyAlignment="1">
      <alignment horizontal="left" vertical="top"/>
    </xf>
    <xf numFmtId="2" fontId="6" fillId="33" borderId="0" xfId="0" applyNumberFormat="1" applyFont="1" applyFill="1" applyAlignment="1">
      <alignment wrapText="1"/>
    </xf>
    <xf numFmtId="4" fontId="6" fillId="33" borderId="0" xfId="0" applyNumberFormat="1" applyFont="1" applyFill="1" applyAlignment="1">
      <alignment wrapText="1"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10" fillId="33" borderId="10" xfId="0" applyFont="1" applyFill="1" applyBorder="1" applyAlignment="1">
      <alignment horizontal="left" vertical="center" wrapText="1"/>
    </xf>
    <xf numFmtId="49" fontId="6" fillId="33" borderId="10" xfId="42" applyNumberFormat="1" applyFont="1" applyFill="1" applyBorder="1" applyAlignment="1" applyProtection="1">
      <alignment/>
      <protection/>
    </xf>
    <xf numFmtId="0" fontId="7" fillId="33" borderId="0" xfId="0" applyFont="1" applyFill="1" applyAlignment="1">
      <alignment horizontal="left" vertical="top"/>
    </xf>
    <xf numFmtId="0" fontId="7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 vertical="center"/>
    </xf>
    <xf numFmtId="2" fontId="6" fillId="33" borderId="10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0" fontId="10" fillId="33" borderId="10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49" fontId="12" fillId="0" borderId="13" xfId="0" applyNumberFormat="1" applyFont="1" applyFill="1" applyBorder="1" applyAlignment="1">
      <alignment horizontal="left" vertical="top" wrapText="1"/>
    </xf>
    <xf numFmtId="49" fontId="14" fillId="0" borderId="13" xfId="0" applyNumberFormat="1" applyFont="1" applyBorder="1" applyAlignment="1">
      <alignment horizontal="left" vertical="top" wrapText="1"/>
    </xf>
    <xf numFmtId="49" fontId="14" fillId="0" borderId="14" xfId="0" applyNumberFormat="1" applyFont="1" applyBorder="1" applyAlignment="1">
      <alignment horizontal="left" vertical="center" wrapText="1"/>
    </xf>
    <xf numFmtId="49" fontId="14" fillId="0" borderId="15" xfId="0" applyNumberFormat="1" applyFont="1" applyBorder="1" applyAlignment="1">
      <alignment horizontal="left" vertical="top" wrapText="1"/>
    </xf>
    <xf numFmtId="2" fontId="14" fillId="0" borderId="15" xfId="0" applyNumberFormat="1" applyFont="1" applyBorder="1" applyAlignment="1">
      <alignment horizontal="left" vertical="top" wrapText="1"/>
    </xf>
    <xf numFmtId="0" fontId="7" fillId="33" borderId="11" xfId="0" applyFont="1" applyFill="1" applyBorder="1" applyAlignment="1">
      <alignment horizontal="left" wrapText="1"/>
    </xf>
    <xf numFmtId="2" fontId="12" fillId="0" borderId="15" xfId="0" applyNumberFormat="1" applyFont="1" applyBorder="1" applyAlignment="1">
      <alignment horizontal="left" vertical="center" wrapText="1"/>
    </xf>
    <xf numFmtId="2" fontId="12" fillId="0" borderId="15" xfId="0" applyNumberFormat="1" applyFont="1" applyFill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4" fontId="7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2" fontId="6" fillId="33" borderId="0" xfId="0" applyNumberFormat="1" applyFont="1" applyFill="1" applyAlignment="1">
      <alignment vertical="center"/>
    </xf>
    <xf numFmtId="0" fontId="6" fillId="33" borderId="0" xfId="0" applyFont="1" applyFill="1" applyAlignment="1">
      <alignment vertical="center"/>
    </xf>
    <xf numFmtId="49" fontId="17" fillId="0" borderId="10" xfId="0" applyNumberFormat="1" applyFont="1" applyBorder="1" applyAlignment="1">
      <alignment horizontal="center" vertical="center"/>
    </xf>
    <xf numFmtId="49" fontId="15" fillId="0" borderId="13" xfId="0" applyNumberFormat="1" applyFont="1" applyFill="1" applyBorder="1" applyAlignment="1">
      <alignment horizontal="center" vertical="center"/>
    </xf>
    <xf numFmtId="49" fontId="16" fillId="0" borderId="13" xfId="0" applyNumberFormat="1" applyFont="1" applyBorder="1" applyAlignment="1">
      <alignment horizontal="center" vertical="center"/>
    </xf>
    <xf numFmtId="49" fontId="16" fillId="0" borderId="16" xfId="0" applyNumberFormat="1" applyFont="1" applyBorder="1" applyAlignment="1">
      <alignment horizontal="center" vertical="center"/>
    </xf>
    <xf numFmtId="49" fontId="16" fillId="0" borderId="13" xfId="0" applyNumberFormat="1" applyFont="1" applyFill="1" applyBorder="1" applyAlignment="1">
      <alignment horizontal="center" vertical="center"/>
    </xf>
    <xf numFmtId="4" fontId="4" fillId="33" borderId="0" xfId="0" applyNumberFormat="1" applyFont="1" applyFill="1" applyAlignment="1">
      <alignment horizontal="center"/>
    </xf>
    <xf numFmtId="4" fontId="3" fillId="33" borderId="0" xfId="0" applyNumberFormat="1" applyFont="1" applyFill="1" applyAlignment="1">
      <alignment/>
    </xf>
    <xf numFmtId="4" fontId="6" fillId="33" borderId="11" xfId="0" applyNumberFormat="1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4" fontId="6" fillId="33" borderId="0" xfId="0" applyNumberFormat="1" applyFont="1" applyFill="1" applyBorder="1" applyAlignment="1">
      <alignment/>
    </xf>
    <xf numFmtId="4" fontId="3" fillId="0" borderId="0" xfId="0" applyNumberFormat="1" applyFont="1" applyAlignment="1">
      <alignment/>
    </xf>
    <xf numFmtId="4" fontId="7" fillId="0" borderId="0" xfId="0" applyNumberFormat="1" applyFont="1" applyBorder="1" applyAlignment="1">
      <alignment horizontal="left" vertical="top"/>
    </xf>
    <xf numFmtId="4" fontId="3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/>
    </xf>
    <xf numFmtId="4" fontId="12" fillId="0" borderId="15" xfId="0" applyNumberFormat="1" applyFont="1" applyFill="1" applyBorder="1" applyAlignment="1">
      <alignment horizontal="center" vertical="center" wrapText="1"/>
    </xf>
    <xf numFmtId="4" fontId="14" fillId="0" borderId="15" xfId="0" applyNumberFormat="1" applyFont="1" applyFill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left" vertical="top"/>
    </xf>
    <xf numFmtId="4" fontId="7" fillId="0" borderId="10" xfId="0" applyNumberFormat="1" applyFont="1" applyBorder="1" applyAlignment="1">
      <alignment horizontal="center" vertical="center" shrinkToFit="1"/>
    </xf>
    <xf numFmtId="4" fontId="14" fillId="0" borderId="15" xfId="0" applyNumberFormat="1" applyFont="1" applyBorder="1" applyAlignment="1">
      <alignment horizontal="center" vertical="center" wrapText="1"/>
    </xf>
    <xf numFmtId="180" fontId="6" fillId="33" borderId="0" xfId="0" applyNumberFormat="1" applyFont="1" applyFill="1" applyAlignment="1">
      <alignment/>
    </xf>
    <xf numFmtId="49" fontId="6" fillId="0" borderId="10" xfId="0" applyNumberFormat="1" applyFont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top" wrapText="1"/>
    </xf>
    <xf numFmtId="191" fontId="3" fillId="33" borderId="0" xfId="0" applyNumberFormat="1" applyFont="1" applyFill="1" applyAlignment="1">
      <alignment/>
    </xf>
    <xf numFmtId="4" fontId="4" fillId="33" borderId="0" xfId="0" applyNumberFormat="1" applyFont="1" applyFill="1" applyBorder="1" applyAlignment="1">
      <alignment horizontal="center" vertical="center"/>
    </xf>
    <xf numFmtId="4" fontId="3" fillId="33" borderId="0" xfId="0" applyNumberFormat="1" applyFont="1" applyFill="1" applyAlignment="1">
      <alignment horizontal="center" vertical="center"/>
    </xf>
    <xf numFmtId="4" fontId="3" fillId="33" borderId="0" xfId="0" applyNumberFormat="1" applyFont="1" applyFill="1" applyAlignment="1">
      <alignment horizontal="right"/>
    </xf>
    <xf numFmtId="4" fontId="17" fillId="33" borderId="0" xfId="0" applyNumberFormat="1" applyFont="1" applyFill="1" applyAlignment="1">
      <alignment/>
    </xf>
    <xf numFmtId="4" fontId="6" fillId="33" borderId="0" xfId="0" applyNumberFormat="1" applyFont="1" applyFill="1" applyAlignment="1">
      <alignment/>
    </xf>
    <xf numFmtId="4" fontId="6" fillId="0" borderId="10" xfId="0" applyNumberFormat="1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2" fontId="7" fillId="33" borderId="12" xfId="0" applyNumberFormat="1" applyFont="1" applyFill="1" applyBorder="1" applyAlignment="1">
      <alignment horizontal="center" vertical="center" wrapText="1"/>
    </xf>
    <xf numFmtId="2" fontId="6" fillId="33" borderId="12" xfId="0" applyNumberFormat="1" applyFont="1" applyFill="1" applyBorder="1" applyAlignment="1">
      <alignment horizontal="center" vertical="center" wrapText="1"/>
    </xf>
    <xf numFmtId="2" fontId="7" fillId="33" borderId="10" xfId="0" applyNumberFormat="1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left" vertical="top"/>
    </xf>
    <xf numFmtId="4" fontId="6" fillId="0" borderId="0" xfId="0" applyNumberFormat="1" applyFont="1" applyAlignment="1">
      <alignment/>
    </xf>
    <xf numFmtId="177" fontId="7" fillId="33" borderId="10" xfId="0" applyNumberFormat="1" applyFont="1" applyFill="1" applyBorder="1" applyAlignment="1">
      <alignment horizontal="center" vertical="center" wrapText="1"/>
    </xf>
    <xf numFmtId="4" fontId="10" fillId="33" borderId="10" xfId="0" applyNumberFormat="1" applyFont="1" applyFill="1" applyBorder="1" applyAlignment="1">
      <alignment horizontal="right" wrapText="1"/>
    </xf>
    <xf numFmtId="0" fontId="6" fillId="33" borderId="0" xfId="0" applyFont="1" applyFill="1" applyBorder="1" applyAlignment="1">
      <alignment horizontal="left" wrapText="1"/>
    </xf>
    <xf numFmtId="4" fontId="3" fillId="33" borderId="0" xfId="0" applyNumberFormat="1" applyFont="1" applyFill="1" applyBorder="1" applyAlignment="1">
      <alignment horizontal="center" vertical="center"/>
    </xf>
    <xf numFmtId="2" fontId="3" fillId="33" borderId="0" xfId="0" applyNumberFormat="1" applyFont="1" applyFill="1" applyAlignment="1">
      <alignment/>
    </xf>
    <xf numFmtId="2" fontId="14" fillId="0" borderId="17" xfId="0" applyNumberFormat="1" applyFont="1" applyBorder="1" applyAlignment="1">
      <alignment horizontal="left" vertical="center" wrapText="1"/>
    </xf>
    <xf numFmtId="0" fontId="6" fillId="33" borderId="18" xfId="0" applyFont="1" applyFill="1" applyBorder="1" applyAlignment="1">
      <alignment horizontal="left" wrapText="1"/>
    </xf>
    <xf numFmtId="0" fontId="7" fillId="0" borderId="19" xfId="0" applyFont="1" applyBorder="1" applyAlignment="1">
      <alignment horizontal="left" vertical="top"/>
    </xf>
    <xf numFmtId="0" fontId="7" fillId="0" borderId="0" xfId="0" applyFont="1" applyAlignment="1">
      <alignment horizontal="center"/>
    </xf>
    <xf numFmtId="0" fontId="7" fillId="33" borderId="19" xfId="0" applyFont="1" applyFill="1" applyBorder="1" applyAlignment="1">
      <alignment horizontal="left" vertical="center"/>
    </xf>
    <xf numFmtId="0" fontId="2" fillId="33" borderId="0" xfId="0" applyFont="1" applyFill="1" applyAlignment="1">
      <alignment horizontal="center" vertical="center" wrapText="1"/>
    </xf>
    <xf numFmtId="0" fontId="11" fillId="33" borderId="19" xfId="0" applyFont="1" applyFill="1" applyBorder="1" applyAlignment="1">
      <alignment horizontal="left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0"/>
  <sheetViews>
    <sheetView zoomScalePageLayoutView="0" workbookViewId="0" topLeftCell="A7">
      <selection activeCell="F22" sqref="F22"/>
    </sheetView>
  </sheetViews>
  <sheetFormatPr defaultColWidth="9.00390625" defaultRowHeight="12.75"/>
  <cols>
    <col min="1" max="1" width="27.875" style="41" customWidth="1"/>
    <col min="2" max="2" width="44.00390625" style="55" customWidth="1"/>
    <col min="3" max="3" width="21.875" style="77" customWidth="1"/>
    <col min="4" max="4" width="18.875" style="68" customWidth="1"/>
    <col min="5" max="5" width="17.625" style="64" customWidth="1"/>
    <col min="6" max="6" width="18.625" style="68" customWidth="1"/>
    <col min="7" max="7" width="18.00390625" style="68" customWidth="1"/>
    <col min="8" max="8" width="11.125" style="6" bestFit="1" customWidth="1"/>
    <col min="9" max="9" width="26.25390625" style="6" customWidth="1"/>
    <col min="10" max="16384" width="9.125" style="6" customWidth="1"/>
  </cols>
  <sheetData>
    <row r="2" spans="1:7" ht="27.75" customHeight="1">
      <c r="A2" s="111" t="s">
        <v>103</v>
      </c>
      <c r="B2" s="111"/>
      <c r="C2" s="111"/>
      <c r="D2" s="111"/>
      <c r="E2" s="111"/>
      <c r="F2" s="111"/>
      <c r="G2" s="111"/>
    </row>
    <row r="3" spans="1:7" ht="25.5" customHeight="1">
      <c r="A3" s="110" t="s">
        <v>74</v>
      </c>
      <c r="B3" s="110"/>
      <c r="C3" s="69"/>
      <c r="F3" s="70"/>
      <c r="G3" s="71" t="s">
        <v>67</v>
      </c>
    </row>
    <row r="4" spans="1:8" s="57" customFormat="1" ht="144" customHeight="1">
      <c r="A4" s="44" t="s">
        <v>2</v>
      </c>
      <c r="B4" s="43" t="s">
        <v>0</v>
      </c>
      <c r="C4" s="66" t="s">
        <v>104</v>
      </c>
      <c r="D4" s="65" t="s">
        <v>75</v>
      </c>
      <c r="E4" s="66" t="s">
        <v>105</v>
      </c>
      <c r="F4" s="72" t="s">
        <v>106</v>
      </c>
      <c r="G4" s="72" t="s">
        <v>107</v>
      </c>
      <c r="H4" s="56"/>
    </row>
    <row r="5" spans="1:9" ht="18.75">
      <c r="A5" s="44">
        <v>1</v>
      </c>
      <c r="B5" s="42">
        <v>2</v>
      </c>
      <c r="C5" s="83">
        <v>3</v>
      </c>
      <c r="D5" s="81" t="s">
        <v>69</v>
      </c>
      <c r="E5" s="82" t="s">
        <v>70</v>
      </c>
      <c r="F5" s="81" t="s">
        <v>71</v>
      </c>
      <c r="G5" s="81" t="s">
        <v>72</v>
      </c>
      <c r="I5" s="9"/>
    </row>
    <row r="6" spans="1:9" ht="37.5">
      <c r="A6" s="59" t="s">
        <v>53</v>
      </c>
      <c r="B6" s="45" t="s">
        <v>54</v>
      </c>
      <c r="C6" s="74">
        <f>C10+C13</f>
        <v>337104.32000000007</v>
      </c>
      <c r="D6" s="74">
        <f>D10+D13</f>
        <v>337346.61</v>
      </c>
      <c r="E6" s="74">
        <f>E10+E13</f>
        <v>339405.6</v>
      </c>
      <c r="F6" s="74">
        <f>F10+F13</f>
        <v>396450</v>
      </c>
      <c r="G6" s="54">
        <f>F6/D6*100</f>
        <v>117.52007823644648</v>
      </c>
      <c r="I6" s="80"/>
    </row>
    <row r="7" spans="1:9" ht="21.75" customHeight="1">
      <c r="A7" s="60" t="s">
        <v>55</v>
      </c>
      <c r="B7" s="46" t="s">
        <v>56</v>
      </c>
      <c r="C7" s="79">
        <v>43074</v>
      </c>
      <c r="D7" s="75">
        <v>39600</v>
      </c>
      <c r="E7" s="75">
        <v>28799.15</v>
      </c>
      <c r="F7" s="75">
        <v>35000</v>
      </c>
      <c r="G7" s="73">
        <f>F7/D7*100</f>
        <v>88.38383838383838</v>
      </c>
      <c r="I7" s="8"/>
    </row>
    <row r="8" spans="1:9" ht="18.75">
      <c r="A8" s="60" t="s">
        <v>57</v>
      </c>
      <c r="B8" s="47" t="s">
        <v>58</v>
      </c>
      <c r="C8" s="76">
        <v>897.9</v>
      </c>
      <c r="D8" s="73">
        <v>400</v>
      </c>
      <c r="E8" s="5">
        <v>449.4</v>
      </c>
      <c r="F8" s="73">
        <v>450</v>
      </c>
      <c r="G8" s="73">
        <v>100</v>
      </c>
      <c r="I8" s="9"/>
    </row>
    <row r="9" spans="1:9" ht="18.75">
      <c r="A9" s="60" t="s">
        <v>94</v>
      </c>
      <c r="B9" s="48" t="s">
        <v>59</v>
      </c>
      <c r="C9" s="76">
        <v>287235.77</v>
      </c>
      <c r="D9" s="73">
        <v>172000</v>
      </c>
      <c r="E9" s="5">
        <v>164709.4</v>
      </c>
      <c r="F9" s="73">
        <v>215500</v>
      </c>
      <c r="G9" s="73">
        <f>F9/D9*100</f>
        <v>125.29069767441861</v>
      </c>
      <c r="I9" s="9"/>
    </row>
    <row r="10" spans="1:9" ht="18.75">
      <c r="A10" s="61"/>
      <c r="B10" s="50" t="s">
        <v>42</v>
      </c>
      <c r="C10" s="54">
        <f>SUM(C7:C9)</f>
        <v>331207.67000000004</v>
      </c>
      <c r="D10" s="54">
        <f>SUM(D7:D9)</f>
        <v>212000</v>
      </c>
      <c r="E10" s="54">
        <f>SUM(E7:E9)</f>
        <v>193957.95</v>
      </c>
      <c r="F10" s="54">
        <f>SUM(F7:F9)</f>
        <v>250950</v>
      </c>
      <c r="G10" s="54">
        <f>SUM(G7:G9)</f>
        <v>313.674536058257</v>
      </c>
      <c r="I10" s="9"/>
    </row>
    <row r="11" spans="1:9" ht="75">
      <c r="A11" s="61" t="s">
        <v>85</v>
      </c>
      <c r="B11" s="105" t="s">
        <v>86</v>
      </c>
      <c r="C11" s="73">
        <v>5896.65</v>
      </c>
      <c r="D11" s="73">
        <v>120346.61</v>
      </c>
      <c r="E11" s="73">
        <v>140447.65</v>
      </c>
      <c r="F11" s="73">
        <v>140500</v>
      </c>
      <c r="G11" s="73">
        <f>F11/D11*100</f>
        <v>116.74612188910017</v>
      </c>
      <c r="I11" s="9"/>
    </row>
    <row r="12" spans="1:9" ht="18.75">
      <c r="A12" s="61" t="s">
        <v>108</v>
      </c>
      <c r="B12" s="109" t="s">
        <v>109</v>
      </c>
      <c r="C12" s="73">
        <v>0</v>
      </c>
      <c r="D12" s="73">
        <v>5000</v>
      </c>
      <c r="E12" s="73">
        <v>5000</v>
      </c>
      <c r="F12" s="73">
        <v>5000</v>
      </c>
      <c r="G12" s="73">
        <f>F12/D12*100</f>
        <v>100</v>
      </c>
      <c r="I12" s="9"/>
    </row>
    <row r="13" spans="1:9" ht="18.75">
      <c r="A13" s="60"/>
      <c r="B13" s="50" t="s">
        <v>43</v>
      </c>
      <c r="C13" s="54">
        <f>SUM(C11:C12)</f>
        <v>5896.65</v>
      </c>
      <c r="D13" s="54">
        <f>SUM(D11:D12)</f>
        <v>125346.61</v>
      </c>
      <c r="E13" s="54">
        <f>SUM(E11:E12)</f>
        <v>145447.65</v>
      </c>
      <c r="F13" s="54">
        <f>SUM(F11:F12)</f>
        <v>145500</v>
      </c>
      <c r="G13" s="54">
        <f>SUM(G11:G12)</f>
        <v>216.74612188910015</v>
      </c>
      <c r="I13" s="9"/>
    </row>
    <row r="14" spans="1:9" ht="37.5">
      <c r="A14" s="59" t="s">
        <v>60</v>
      </c>
      <c r="B14" s="51" t="s">
        <v>61</v>
      </c>
      <c r="C14" s="54">
        <f>SUM(C15)</f>
        <v>3726193.54</v>
      </c>
      <c r="D14" s="78">
        <f>D15</f>
        <v>5024826.0600000005</v>
      </c>
      <c r="E14" s="78">
        <f>E15</f>
        <v>4300216.41</v>
      </c>
      <c r="F14" s="78">
        <f>F15</f>
        <v>5024826.0600000005</v>
      </c>
      <c r="G14" s="54">
        <f aca="true" t="shared" si="0" ref="G14:G20">F14/D14*100</f>
        <v>100</v>
      </c>
      <c r="I14" s="9"/>
    </row>
    <row r="15" spans="1:9" ht="65.25" customHeight="1">
      <c r="A15" s="62" t="s">
        <v>62</v>
      </c>
      <c r="B15" s="52" t="s">
        <v>63</v>
      </c>
      <c r="C15" s="54">
        <f>SUM(C16:C19)</f>
        <v>3726193.54</v>
      </c>
      <c r="D15" s="78">
        <f>SUM(D16:D19)</f>
        <v>5024826.0600000005</v>
      </c>
      <c r="E15" s="78">
        <f>SUM(E16:E19)</f>
        <v>4300216.41</v>
      </c>
      <c r="F15" s="78">
        <f>SUM(F16:F19)</f>
        <v>5024826.0600000005</v>
      </c>
      <c r="G15" s="54">
        <f t="shared" si="0"/>
        <v>100</v>
      </c>
      <c r="I15" s="9"/>
    </row>
    <row r="16" spans="1:9" ht="37.5">
      <c r="A16" s="60" t="s">
        <v>95</v>
      </c>
      <c r="B16" s="48" t="s">
        <v>91</v>
      </c>
      <c r="C16" s="73">
        <v>3318210</v>
      </c>
      <c r="D16" s="73">
        <v>3370210</v>
      </c>
      <c r="E16" s="5">
        <v>2808510</v>
      </c>
      <c r="F16" s="73">
        <v>3370210</v>
      </c>
      <c r="G16" s="73">
        <f t="shared" si="0"/>
        <v>100</v>
      </c>
      <c r="I16" s="9"/>
    </row>
    <row r="17" spans="1:7" ht="56.25">
      <c r="A17" s="60" t="s">
        <v>96</v>
      </c>
      <c r="B17" s="49" t="s">
        <v>92</v>
      </c>
      <c r="C17" s="76">
        <v>221494</v>
      </c>
      <c r="D17" s="73">
        <v>663610</v>
      </c>
      <c r="E17" s="90">
        <v>663610</v>
      </c>
      <c r="F17" s="73">
        <v>663610</v>
      </c>
      <c r="G17" s="73">
        <f t="shared" si="0"/>
        <v>100</v>
      </c>
    </row>
    <row r="18" spans="1:9" ht="37.5">
      <c r="A18" s="60" t="s">
        <v>97</v>
      </c>
      <c r="B18" s="48" t="s">
        <v>93</v>
      </c>
      <c r="C18" s="76">
        <v>90200</v>
      </c>
      <c r="D18" s="73">
        <v>93000</v>
      </c>
      <c r="E18" s="5">
        <v>66531</v>
      </c>
      <c r="F18" s="73">
        <v>93000</v>
      </c>
      <c r="G18" s="73">
        <f t="shared" si="0"/>
        <v>100</v>
      </c>
      <c r="I18" s="9"/>
    </row>
    <row r="19" spans="1:9" ht="18.75">
      <c r="A19" s="60" t="s">
        <v>98</v>
      </c>
      <c r="B19" s="108" t="s">
        <v>64</v>
      </c>
      <c r="C19" s="76">
        <v>96289.54</v>
      </c>
      <c r="D19" s="73">
        <v>898006.06</v>
      </c>
      <c r="E19" s="73">
        <v>761565.41</v>
      </c>
      <c r="F19" s="73">
        <v>898006.06</v>
      </c>
      <c r="G19" s="73">
        <f t="shared" si="0"/>
        <v>100</v>
      </c>
      <c r="I19" s="9"/>
    </row>
    <row r="20" spans="1:9" ht="30.75" customHeight="1">
      <c r="A20" s="58"/>
      <c r="B20" s="53" t="s">
        <v>65</v>
      </c>
      <c r="C20" s="54">
        <f>C6+C14</f>
        <v>4063297.8600000003</v>
      </c>
      <c r="D20" s="54">
        <f>D6+D14</f>
        <v>5362172.670000001</v>
      </c>
      <c r="E20" s="78">
        <f>E6+E14</f>
        <v>4639622.01</v>
      </c>
      <c r="F20" s="78">
        <f>F6+F14</f>
        <v>5421276.0600000005</v>
      </c>
      <c r="G20" s="54">
        <f t="shared" si="0"/>
        <v>101.10222839951926</v>
      </c>
      <c r="I20" s="9"/>
    </row>
    <row r="22" ht="51.75" customHeight="1"/>
    <row r="23" ht="63.75" customHeight="1"/>
  </sheetData>
  <sheetProtection/>
  <mergeCells count="2">
    <mergeCell ref="A3:B3"/>
    <mergeCell ref="A2:G2"/>
  </mergeCells>
  <printOptions/>
  <pageMargins left="1.1023622047244095" right="0.31496062992125984" top="0.35433070866141736" bottom="0.35433070866141736" header="0.31496062992125984" footer="0.31496062992125984"/>
  <pageSetup fitToHeight="0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3"/>
  <sheetViews>
    <sheetView zoomScale="96" zoomScaleNormal="96" zoomScalePageLayoutView="0" workbookViewId="0" topLeftCell="A17">
      <selection activeCell="G19" sqref="G19"/>
    </sheetView>
  </sheetViews>
  <sheetFormatPr defaultColWidth="9.00390625" defaultRowHeight="12.75"/>
  <cols>
    <col min="1" max="1" width="9.875" style="11" customWidth="1"/>
    <col min="2" max="2" width="58.25390625" style="11" customWidth="1"/>
    <col min="3" max="3" width="19.75390625" style="96" customWidth="1"/>
    <col min="4" max="4" width="24.375" style="64" customWidth="1"/>
    <col min="5" max="5" width="20.125" style="64" customWidth="1"/>
    <col min="6" max="6" width="22.125" style="64" customWidth="1"/>
    <col min="7" max="7" width="22.25390625" style="2" customWidth="1"/>
    <col min="8" max="8" width="21.25390625" style="2" customWidth="1"/>
    <col min="9" max="9" width="13.00390625" style="12" customWidth="1"/>
    <col min="10" max="10" width="18.25390625" style="6" customWidth="1"/>
    <col min="11" max="11" width="16.25390625" style="6" customWidth="1"/>
    <col min="12" max="12" width="17.375" style="6" customWidth="1"/>
    <col min="13" max="13" width="16.375" style="6" customWidth="1"/>
    <col min="14" max="14" width="18.25390625" style="6" customWidth="1"/>
    <col min="15" max="16384" width="9.125" style="2" customWidth="1"/>
  </cols>
  <sheetData>
    <row r="1" spans="1:5" ht="10.5" customHeight="1">
      <c r="A1" s="13"/>
      <c r="B1" s="13"/>
      <c r="C1" s="92"/>
      <c r="D1" s="63"/>
      <c r="E1" s="63"/>
    </row>
    <row r="2" spans="1:7" ht="18.75">
      <c r="A2" s="112" t="s">
        <v>41</v>
      </c>
      <c r="B2" s="112"/>
      <c r="C2" s="91"/>
      <c r="F2" s="86"/>
      <c r="G2" s="14" t="s">
        <v>67</v>
      </c>
    </row>
    <row r="3" spans="1:14" ht="93.75">
      <c r="A3" s="15" t="s">
        <v>66</v>
      </c>
      <c r="B3" s="3" t="s">
        <v>0</v>
      </c>
      <c r="C3" s="7" t="s">
        <v>104</v>
      </c>
      <c r="D3" s="65" t="s">
        <v>75</v>
      </c>
      <c r="E3" s="66" t="s">
        <v>105</v>
      </c>
      <c r="F3" s="66" t="s">
        <v>106</v>
      </c>
      <c r="G3" s="3" t="s">
        <v>107</v>
      </c>
      <c r="I3" s="16"/>
      <c r="J3" s="2"/>
      <c r="K3" s="2"/>
      <c r="L3" s="2"/>
      <c r="M3" s="2"/>
      <c r="N3" s="2"/>
    </row>
    <row r="4" spans="1:14" ht="18.75">
      <c r="A4" s="4">
        <v>1</v>
      </c>
      <c r="B4" s="3">
        <v>2</v>
      </c>
      <c r="C4" s="3">
        <v>3</v>
      </c>
      <c r="D4" s="82" t="s">
        <v>69</v>
      </c>
      <c r="E4" s="82" t="s">
        <v>70</v>
      </c>
      <c r="F4" s="82">
        <v>6</v>
      </c>
      <c r="G4" s="4">
        <v>7</v>
      </c>
      <c r="I4" s="16"/>
      <c r="J4" s="2"/>
      <c r="K4" s="2"/>
      <c r="L4" s="2"/>
      <c r="M4" s="2"/>
      <c r="N4" s="2"/>
    </row>
    <row r="5" spans="1:14" ht="24" customHeight="1">
      <c r="A5" s="17" t="s">
        <v>17</v>
      </c>
      <c r="B5" s="18" t="s">
        <v>1</v>
      </c>
      <c r="C5" s="99">
        <f>SUM(C6:C12)</f>
        <v>1745730.2600000002</v>
      </c>
      <c r="D5" s="99">
        <f>SUM(D6:D12)</f>
        <v>1658312.49</v>
      </c>
      <c r="E5" s="99">
        <f>SUM(E6:E12)</f>
        <v>1297768.98</v>
      </c>
      <c r="F5" s="99">
        <f>SUM(F6:F12)</f>
        <v>1593469.89</v>
      </c>
      <c r="G5" s="19">
        <f>F5/D5*100</f>
        <v>96.08984432119907</v>
      </c>
      <c r="H5" s="85"/>
      <c r="I5" s="20"/>
      <c r="J5" s="2"/>
      <c r="K5" s="2"/>
      <c r="L5" s="2"/>
      <c r="M5" s="2"/>
      <c r="N5" s="2"/>
    </row>
    <row r="6" spans="1:14" ht="57.75" customHeight="1">
      <c r="A6" s="21" t="s">
        <v>18</v>
      </c>
      <c r="B6" s="15" t="s">
        <v>3</v>
      </c>
      <c r="C6" s="100">
        <v>548005</v>
      </c>
      <c r="D6" s="5">
        <v>570000</v>
      </c>
      <c r="E6" s="5">
        <v>567061</v>
      </c>
      <c r="F6" s="5">
        <v>570000</v>
      </c>
      <c r="G6" s="5">
        <f>F6/D6*100</f>
        <v>100</v>
      </c>
      <c r="H6" s="85"/>
      <c r="I6" s="20"/>
      <c r="J6" s="2"/>
      <c r="K6" s="2"/>
      <c r="L6" s="2"/>
      <c r="M6" s="2"/>
      <c r="N6" s="2"/>
    </row>
    <row r="7" spans="1:14" ht="63" customHeight="1">
      <c r="A7" s="21" t="s">
        <v>19</v>
      </c>
      <c r="B7" s="15" t="s">
        <v>4</v>
      </c>
      <c r="C7" s="100">
        <v>860191.64</v>
      </c>
      <c r="D7" s="5">
        <v>885690</v>
      </c>
      <c r="E7" s="5">
        <v>626816.53</v>
      </c>
      <c r="F7" s="5">
        <v>885000</v>
      </c>
      <c r="G7" s="5">
        <f aca="true" t="shared" si="0" ref="G7:G17">F7/D7*100</f>
        <v>99.92209463807879</v>
      </c>
      <c r="H7" s="85"/>
      <c r="I7" s="20"/>
      <c r="J7" s="2"/>
      <c r="K7" s="2"/>
      <c r="L7" s="2"/>
      <c r="M7" s="2"/>
      <c r="N7" s="2"/>
    </row>
    <row r="8" spans="1:14" ht="30" customHeight="1" hidden="1">
      <c r="A8" s="22" t="s">
        <v>39</v>
      </c>
      <c r="B8" s="15" t="s">
        <v>40</v>
      </c>
      <c r="C8" s="3"/>
      <c r="D8" s="5"/>
      <c r="E8" s="5"/>
      <c r="F8" s="5"/>
      <c r="G8" s="5" t="e">
        <f t="shared" si="0"/>
        <v>#DIV/0!</v>
      </c>
      <c r="H8" s="85"/>
      <c r="I8" s="20"/>
      <c r="J8" s="2"/>
      <c r="K8" s="2"/>
      <c r="L8" s="2"/>
      <c r="M8" s="2"/>
      <c r="N8" s="2"/>
    </row>
    <row r="9" spans="1:14" ht="56.25">
      <c r="A9" s="22" t="s">
        <v>99</v>
      </c>
      <c r="B9" s="15" t="s">
        <v>100</v>
      </c>
      <c r="C9" s="100">
        <v>3772.12</v>
      </c>
      <c r="D9" s="5">
        <v>38469.89</v>
      </c>
      <c r="E9" s="5">
        <v>35061.99</v>
      </c>
      <c r="F9" s="5">
        <v>38469.89</v>
      </c>
      <c r="G9" s="5">
        <f t="shared" si="0"/>
        <v>100</v>
      </c>
      <c r="H9" s="85"/>
      <c r="I9" s="20"/>
      <c r="J9" s="2"/>
      <c r="K9" s="2"/>
      <c r="L9" s="2"/>
      <c r="M9" s="2"/>
      <c r="N9" s="2"/>
    </row>
    <row r="10" spans="1:14" ht="37.5">
      <c r="A10" s="22" t="s">
        <v>101</v>
      </c>
      <c r="B10" s="15" t="s">
        <v>102</v>
      </c>
      <c r="C10" s="100">
        <v>200000</v>
      </c>
      <c r="D10" s="5">
        <v>0</v>
      </c>
      <c r="E10" s="5">
        <v>0</v>
      </c>
      <c r="F10" s="5">
        <v>0</v>
      </c>
      <c r="G10" s="5" t="e">
        <f t="shared" si="0"/>
        <v>#DIV/0!</v>
      </c>
      <c r="H10" s="85"/>
      <c r="I10" s="20"/>
      <c r="J10" s="2"/>
      <c r="K10" s="2"/>
      <c r="L10" s="2"/>
      <c r="M10" s="2"/>
      <c r="N10" s="2"/>
    </row>
    <row r="11" spans="1:14" ht="21" customHeight="1">
      <c r="A11" s="22" t="s">
        <v>32</v>
      </c>
      <c r="B11" s="15" t="s">
        <v>5</v>
      </c>
      <c r="C11" s="100">
        <v>0</v>
      </c>
      <c r="D11" s="5">
        <v>50000</v>
      </c>
      <c r="E11" s="5">
        <v>0</v>
      </c>
      <c r="F11" s="5">
        <v>0</v>
      </c>
      <c r="G11" s="5">
        <f t="shared" si="0"/>
        <v>0</v>
      </c>
      <c r="H11" s="85"/>
      <c r="I11" s="20"/>
      <c r="J11" s="2"/>
      <c r="K11" s="2"/>
      <c r="L11" s="2"/>
      <c r="M11" s="2"/>
      <c r="N11" s="2"/>
    </row>
    <row r="12" spans="1:14" ht="69.75" customHeight="1">
      <c r="A12" s="22" t="s">
        <v>45</v>
      </c>
      <c r="B12" s="15" t="s">
        <v>6</v>
      </c>
      <c r="C12" s="100">
        <v>133761.5</v>
      </c>
      <c r="D12" s="5">
        <v>114152.6</v>
      </c>
      <c r="E12" s="5">
        <v>68829.46</v>
      </c>
      <c r="F12" s="5">
        <v>100000</v>
      </c>
      <c r="G12" s="5">
        <f t="shared" si="0"/>
        <v>87.60203446964852</v>
      </c>
      <c r="H12" s="85"/>
      <c r="I12" s="20"/>
      <c r="J12" s="2"/>
      <c r="K12" s="2"/>
      <c r="L12" s="2"/>
      <c r="M12" s="2"/>
      <c r="N12" s="2"/>
    </row>
    <row r="13" spans="1:14" ht="55.5" customHeight="1" hidden="1">
      <c r="A13" s="22" t="s">
        <v>21</v>
      </c>
      <c r="B13" s="23" t="s">
        <v>8</v>
      </c>
      <c r="C13" s="94"/>
      <c r="D13" s="5">
        <v>0</v>
      </c>
      <c r="E13" s="5"/>
      <c r="F13" s="5"/>
      <c r="G13" s="5" t="e">
        <f t="shared" si="0"/>
        <v>#DIV/0!</v>
      </c>
      <c r="H13" s="85"/>
      <c r="I13" s="20"/>
      <c r="J13" s="2"/>
      <c r="K13" s="2"/>
      <c r="L13" s="2"/>
      <c r="M13" s="2"/>
      <c r="N13" s="2"/>
    </row>
    <row r="14" spans="1:14" ht="18.75">
      <c r="A14" s="17" t="s">
        <v>76</v>
      </c>
      <c r="B14" s="18" t="s">
        <v>79</v>
      </c>
      <c r="C14" s="99">
        <f>C15</f>
        <v>90200</v>
      </c>
      <c r="D14" s="19">
        <f>D15</f>
        <v>93000</v>
      </c>
      <c r="E14" s="19">
        <f>E15</f>
        <v>66531</v>
      </c>
      <c r="F14" s="19">
        <f>F15</f>
        <v>93000</v>
      </c>
      <c r="G14" s="5">
        <f t="shared" si="0"/>
        <v>100</v>
      </c>
      <c r="H14" s="85"/>
      <c r="I14" s="20"/>
      <c r="J14" s="2"/>
      <c r="K14" s="2"/>
      <c r="L14" s="2"/>
      <c r="M14" s="2"/>
      <c r="N14" s="2"/>
    </row>
    <row r="15" spans="1:14" ht="18.75">
      <c r="A15" s="22" t="s">
        <v>77</v>
      </c>
      <c r="B15" s="23" t="s">
        <v>80</v>
      </c>
      <c r="C15" s="98">
        <v>90200</v>
      </c>
      <c r="D15" s="5">
        <v>93000</v>
      </c>
      <c r="E15" s="5">
        <v>66531</v>
      </c>
      <c r="F15" s="5">
        <v>93000</v>
      </c>
      <c r="G15" s="5">
        <f t="shared" si="0"/>
        <v>100</v>
      </c>
      <c r="H15" s="85"/>
      <c r="I15" s="20"/>
      <c r="J15" s="2"/>
      <c r="K15" s="2"/>
      <c r="L15" s="2"/>
      <c r="M15" s="2"/>
      <c r="N15" s="2"/>
    </row>
    <row r="16" spans="1:14" ht="37.5">
      <c r="A16" s="17" t="s">
        <v>20</v>
      </c>
      <c r="B16" s="18" t="s">
        <v>7</v>
      </c>
      <c r="C16" s="103">
        <f>SUM(C17)</f>
        <v>15000</v>
      </c>
      <c r="D16" s="103">
        <f>SUM(D17)</f>
        <v>40000</v>
      </c>
      <c r="E16" s="103">
        <f>SUM(E17)</f>
        <v>40000</v>
      </c>
      <c r="F16" s="103">
        <f>SUM(F17)</f>
        <v>40000</v>
      </c>
      <c r="G16" s="103">
        <f>SUM(G17)</f>
        <v>100</v>
      </c>
      <c r="H16" s="85"/>
      <c r="I16" s="20"/>
      <c r="J16" s="2"/>
      <c r="K16" s="2"/>
      <c r="L16" s="2"/>
      <c r="M16" s="2"/>
      <c r="N16" s="2"/>
    </row>
    <row r="17" spans="1:256" ht="18.75">
      <c r="A17" s="22" t="s">
        <v>78</v>
      </c>
      <c r="B17" s="23" t="s">
        <v>81</v>
      </c>
      <c r="C17" s="98">
        <v>15000</v>
      </c>
      <c r="D17" s="5">
        <v>40000</v>
      </c>
      <c r="E17" s="5">
        <v>40000</v>
      </c>
      <c r="F17" s="5">
        <v>40000</v>
      </c>
      <c r="G17" s="5">
        <f t="shared" si="0"/>
        <v>100</v>
      </c>
      <c r="H17" s="85"/>
      <c r="I17" s="20"/>
      <c r="J17" s="2"/>
      <c r="K17" s="2"/>
      <c r="L17" s="2"/>
      <c r="M17" s="2"/>
      <c r="N17" s="2"/>
      <c r="IV17" s="107">
        <f>SUM(C17:IU17)</f>
        <v>135100</v>
      </c>
    </row>
    <row r="18" spans="1:14" ht="18.75">
      <c r="A18" s="17" t="s">
        <v>22</v>
      </c>
      <c r="B18" s="18" t="s">
        <v>9</v>
      </c>
      <c r="C18" s="99">
        <f>C20</f>
        <v>0</v>
      </c>
      <c r="D18" s="99">
        <f>SUM(D19:D20)</f>
        <v>570020.81</v>
      </c>
      <c r="E18" s="99">
        <f>SUM(E19:E20)</f>
        <v>337965</v>
      </c>
      <c r="F18" s="99">
        <f>SUM(F19:F20)</f>
        <v>569020.81</v>
      </c>
      <c r="G18" s="19">
        <f aca="true" t="shared" si="1" ref="G18:G37">F18/D18*100</f>
        <v>99.82456780832266</v>
      </c>
      <c r="H18" s="85"/>
      <c r="I18" s="20"/>
      <c r="J18" s="2"/>
      <c r="K18" s="2"/>
      <c r="L18" s="2"/>
      <c r="M18" s="2"/>
      <c r="N18" s="2"/>
    </row>
    <row r="19" spans="1:14" ht="18.75">
      <c r="A19" s="22" t="s">
        <v>110</v>
      </c>
      <c r="B19" s="23" t="s">
        <v>111</v>
      </c>
      <c r="C19" s="98">
        <v>0</v>
      </c>
      <c r="D19" s="100">
        <v>569020.81</v>
      </c>
      <c r="E19" s="100">
        <v>337965</v>
      </c>
      <c r="F19" s="100">
        <v>569020.81</v>
      </c>
      <c r="G19" s="5">
        <f t="shared" si="1"/>
        <v>100</v>
      </c>
      <c r="H19" s="85"/>
      <c r="I19" s="20"/>
      <c r="J19" s="2"/>
      <c r="K19" s="2"/>
      <c r="L19" s="2"/>
      <c r="M19" s="2"/>
      <c r="N19" s="2"/>
    </row>
    <row r="20" spans="1:14" ht="37.5">
      <c r="A20" s="22" t="s">
        <v>83</v>
      </c>
      <c r="B20" s="23" t="s">
        <v>84</v>
      </c>
      <c r="C20" s="98">
        <v>0</v>
      </c>
      <c r="D20" s="5">
        <v>1000</v>
      </c>
      <c r="E20" s="5">
        <v>0</v>
      </c>
      <c r="F20" s="5">
        <v>0</v>
      </c>
      <c r="G20" s="5">
        <f t="shared" si="1"/>
        <v>0</v>
      </c>
      <c r="H20" s="85"/>
      <c r="I20" s="20"/>
      <c r="J20" s="2"/>
      <c r="K20" s="2"/>
      <c r="L20" s="2"/>
      <c r="M20" s="2"/>
      <c r="N20" s="2"/>
    </row>
    <row r="21" spans="1:14" ht="26.25" customHeight="1">
      <c r="A21" s="17" t="s">
        <v>23</v>
      </c>
      <c r="B21" s="18" t="s">
        <v>10</v>
      </c>
      <c r="C21" s="99">
        <f>C22+C23</f>
        <v>408143.66000000003</v>
      </c>
      <c r="D21" s="19">
        <f>SUM(D22:D23)</f>
        <v>1334709.3699999999</v>
      </c>
      <c r="E21" s="19">
        <f>E22+E23</f>
        <v>934470.87</v>
      </c>
      <c r="F21" s="19">
        <f>F22+F23</f>
        <v>1325543.66</v>
      </c>
      <c r="G21" s="19">
        <f t="shared" si="1"/>
        <v>99.31328046344652</v>
      </c>
      <c r="H21" s="85"/>
      <c r="I21" s="20"/>
      <c r="J21" s="2"/>
      <c r="K21" s="2"/>
      <c r="L21" s="2"/>
      <c r="M21" s="2"/>
      <c r="N21" s="2"/>
    </row>
    <row r="22" spans="1:14" ht="26.25" customHeight="1">
      <c r="A22" s="22" t="s">
        <v>87</v>
      </c>
      <c r="B22" s="15" t="s">
        <v>88</v>
      </c>
      <c r="C22" s="100">
        <v>95011.83</v>
      </c>
      <c r="D22" s="5">
        <v>175543.66</v>
      </c>
      <c r="E22" s="5">
        <v>35250</v>
      </c>
      <c r="F22" s="5">
        <v>175543.66</v>
      </c>
      <c r="G22" s="5">
        <f t="shared" si="1"/>
        <v>100</v>
      </c>
      <c r="H22" s="106"/>
      <c r="I22" s="20"/>
      <c r="J22" s="2"/>
      <c r="K22" s="2"/>
      <c r="L22" s="2"/>
      <c r="M22" s="2"/>
      <c r="N22" s="2"/>
    </row>
    <row r="23" spans="1:14" ht="18.75">
      <c r="A23" s="22" t="s">
        <v>49</v>
      </c>
      <c r="B23" s="15" t="s">
        <v>50</v>
      </c>
      <c r="C23" s="100">
        <v>313131.83</v>
      </c>
      <c r="D23" s="5">
        <v>1159165.71</v>
      </c>
      <c r="E23" s="5">
        <v>899220.87</v>
      </c>
      <c r="F23" s="5">
        <v>1150000</v>
      </c>
      <c r="G23" s="5">
        <f t="shared" si="1"/>
        <v>99.20928389091152</v>
      </c>
      <c r="H23" s="85"/>
      <c r="I23" s="20"/>
      <c r="J23" s="2"/>
      <c r="K23" s="2"/>
      <c r="L23" s="2"/>
      <c r="M23" s="2"/>
      <c r="N23" s="2"/>
    </row>
    <row r="24" spans="1:14" ht="18.75">
      <c r="A24" s="17" t="s">
        <v>24</v>
      </c>
      <c r="B24" s="18" t="s">
        <v>11</v>
      </c>
      <c r="C24" s="99">
        <f>C25</f>
        <v>0</v>
      </c>
      <c r="D24" s="99">
        <f>D25</f>
        <v>1000</v>
      </c>
      <c r="E24" s="99">
        <f>E25</f>
        <v>0</v>
      </c>
      <c r="F24" s="99">
        <f>F25</f>
        <v>0</v>
      </c>
      <c r="G24" s="19">
        <f t="shared" si="1"/>
        <v>0</v>
      </c>
      <c r="H24" s="85"/>
      <c r="I24" s="20"/>
      <c r="J24" s="2"/>
      <c r="K24" s="2"/>
      <c r="L24" s="2"/>
      <c r="M24" s="2"/>
      <c r="N24" s="2"/>
    </row>
    <row r="25" spans="1:14" ht="18.75">
      <c r="A25" s="22" t="s">
        <v>89</v>
      </c>
      <c r="B25" s="23" t="s">
        <v>90</v>
      </c>
      <c r="C25" s="98">
        <v>0</v>
      </c>
      <c r="D25" s="5">
        <v>1000</v>
      </c>
      <c r="E25" s="5">
        <v>0</v>
      </c>
      <c r="F25" s="5">
        <v>0</v>
      </c>
      <c r="G25" s="5">
        <f t="shared" si="1"/>
        <v>0</v>
      </c>
      <c r="H25" s="85"/>
      <c r="I25" s="20"/>
      <c r="J25" s="2"/>
      <c r="K25" s="2"/>
      <c r="L25" s="2"/>
      <c r="M25" s="2"/>
      <c r="N25" s="2"/>
    </row>
    <row r="26" spans="1:14" ht="19.5" customHeight="1">
      <c r="A26" s="17" t="s">
        <v>25</v>
      </c>
      <c r="B26" s="18" t="s">
        <v>73</v>
      </c>
      <c r="C26" s="93">
        <f>C27</f>
        <v>1670661.5</v>
      </c>
      <c r="D26" s="19">
        <f>SUM(D27:D27)</f>
        <v>1740110</v>
      </c>
      <c r="E26" s="19">
        <f>SUM(E27:E27)</f>
        <v>1249675.18</v>
      </c>
      <c r="F26" s="19">
        <f>SUM(F27:F27)</f>
        <v>1650000</v>
      </c>
      <c r="G26" s="19">
        <f t="shared" si="1"/>
        <v>94.82159173845332</v>
      </c>
      <c r="H26" s="85"/>
      <c r="I26" s="20"/>
      <c r="J26" s="2"/>
      <c r="K26" s="2"/>
      <c r="L26" s="2"/>
      <c r="M26" s="2"/>
      <c r="N26" s="2"/>
    </row>
    <row r="27" spans="1:14" ht="21" customHeight="1">
      <c r="A27" s="21" t="s">
        <v>26</v>
      </c>
      <c r="B27" s="23" t="s">
        <v>12</v>
      </c>
      <c r="C27" s="94">
        <v>1670661.5</v>
      </c>
      <c r="D27" s="5">
        <v>1740110</v>
      </c>
      <c r="E27" s="5">
        <v>1249675.18</v>
      </c>
      <c r="F27" s="5">
        <v>1650000</v>
      </c>
      <c r="G27" s="5">
        <f t="shared" si="1"/>
        <v>94.82159173845332</v>
      </c>
      <c r="H27" s="85"/>
      <c r="I27" s="20"/>
      <c r="J27" s="2"/>
      <c r="K27" s="2"/>
      <c r="L27" s="2"/>
      <c r="M27" s="2"/>
      <c r="N27" s="2"/>
    </row>
    <row r="28" spans="1:14" ht="0.75" customHeight="1" hidden="1">
      <c r="A28" s="24" t="s">
        <v>27</v>
      </c>
      <c r="B28" s="18" t="s">
        <v>13</v>
      </c>
      <c r="C28" s="93"/>
      <c r="D28" s="19">
        <f>SUM(D29:D32)</f>
        <v>0</v>
      </c>
      <c r="E28" s="19">
        <f>SUM(E29:E32)</f>
        <v>0</v>
      </c>
      <c r="F28" s="19">
        <f>SUM(F29:F32)</f>
        <v>0</v>
      </c>
      <c r="G28" s="19" t="e">
        <f t="shared" si="1"/>
        <v>#DIV/0!</v>
      </c>
      <c r="H28" s="85"/>
      <c r="I28" s="20"/>
      <c r="J28" s="2"/>
      <c r="K28" s="2"/>
      <c r="L28" s="2"/>
      <c r="M28" s="2"/>
      <c r="N28" s="2"/>
    </row>
    <row r="29" spans="1:14" ht="18.75" hidden="1">
      <c r="A29" s="21" t="s">
        <v>28</v>
      </c>
      <c r="B29" s="23" t="s">
        <v>35</v>
      </c>
      <c r="C29" s="94"/>
      <c r="D29" s="5"/>
      <c r="E29" s="5"/>
      <c r="F29" s="5"/>
      <c r="G29" s="5" t="e">
        <f t="shared" si="1"/>
        <v>#DIV/0!</v>
      </c>
      <c r="H29" s="85"/>
      <c r="I29" s="20"/>
      <c r="J29" s="2"/>
      <c r="K29" s="2"/>
      <c r="L29" s="2"/>
      <c r="M29" s="2"/>
      <c r="N29" s="2"/>
    </row>
    <row r="30" spans="1:14" ht="18.75" hidden="1">
      <c r="A30" s="22" t="s">
        <v>29</v>
      </c>
      <c r="B30" s="23" t="s">
        <v>36</v>
      </c>
      <c r="C30" s="94"/>
      <c r="D30" s="5"/>
      <c r="E30" s="5"/>
      <c r="F30" s="5"/>
      <c r="G30" s="5" t="e">
        <f t="shared" si="1"/>
        <v>#DIV/0!</v>
      </c>
      <c r="H30" s="85"/>
      <c r="I30" s="20"/>
      <c r="J30" s="2"/>
      <c r="K30" s="2"/>
      <c r="L30" s="2"/>
      <c r="M30" s="2"/>
      <c r="N30" s="2"/>
    </row>
    <row r="31" spans="1:14" ht="37.5" hidden="1">
      <c r="A31" s="22" t="s">
        <v>33</v>
      </c>
      <c r="B31" s="23" t="s">
        <v>37</v>
      </c>
      <c r="C31" s="94"/>
      <c r="D31" s="5"/>
      <c r="E31" s="5"/>
      <c r="F31" s="5"/>
      <c r="G31" s="5" t="e">
        <f t="shared" si="1"/>
        <v>#DIV/0!</v>
      </c>
      <c r="H31" s="85"/>
      <c r="I31" s="20"/>
      <c r="J31" s="2"/>
      <c r="K31" s="2"/>
      <c r="L31" s="2"/>
      <c r="M31" s="2"/>
      <c r="N31" s="2"/>
    </row>
    <row r="32" spans="1:14" ht="18.75" hidden="1">
      <c r="A32" s="22" t="s">
        <v>34</v>
      </c>
      <c r="B32" s="23" t="s">
        <v>38</v>
      </c>
      <c r="C32" s="94"/>
      <c r="D32" s="5"/>
      <c r="E32" s="5"/>
      <c r="F32" s="5"/>
      <c r="G32" s="5" t="e">
        <f t="shared" si="1"/>
        <v>#DIV/0!</v>
      </c>
      <c r="H32" s="85"/>
      <c r="I32" s="20"/>
      <c r="J32" s="2"/>
      <c r="K32" s="2"/>
      <c r="L32" s="2"/>
      <c r="M32" s="2"/>
      <c r="N32" s="2"/>
    </row>
    <row r="33" spans="1:14" ht="18.75">
      <c r="A33" s="24" t="s">
        <v>30</v>
      </c>
      <c r="B33" s="25" t="s">
        <v>14</v>
      </c>
      <c r="C33" s="97">
        <f>SUM(C34:C34)</f>
        <v>115020</v>
      </c>
      <c r="D33" s="97">
        <f>SUM(D34:D34)</f>
        <v>115020</v>
      </c>
      <c r="E33" s="97">
        <f>SUM(E34:E34)</f>
        <v>95850</v>
      </c>
      <c r="F33" s="97">
        <f>SUM(F34:F34)</f>
        <v>115020</v>
      </c>
      <c r="G33" s="19">
        <f t="shared" si="1"/>
        <v>100</v>
      </c>
      <c r="H33" s="85"/>
      <c r="I33" s="20"/>
      <c r="J33" s="2"/>
      <c r="K33" s="2"/>
      <c r="L33" s="2"/>
      <c r="M33" s="2"/>
      <c r="N33" s="2"/>
    </row>
    <row r="34" spans="1:14" ht="18.75">
      <c r="A34" s="22" t="s">
        <v>31</v>
      </c>
      <c r="B34" s="23" t="s">
        <v>15</v>
      </c>
      <c r="C34" s="98">
        <v>115020</v>
      </c>
      <c r="D34" s="5">
        <v>115020</v>
      </c>
      <c r="E34" s="5">
        <v>95850</v>
      </c>
      <c r="F34" s="5">
        <v>115020</v>
      </c>
      <c r="G34" s="5">
        <f>F34/D34*100</f>
        <v>100</v>
      </c>
      <c r="H34" s="85"/>
      <c r="I34" s="20"/>
      <c r="J34" s="2"/>
      <c r="K34" s="2"/>
      <c r="L34" s="2"/>
      <c r="M34" s="2"/>
      <c r="N34" s="2"/>
    </row>
    <row r="35" spans="1:14" ht="56.25" hidden="1">
      <c r="A35" s="24" t="s">
        <v>47</v>
      </c>
      <c r="B35" s="18" t="s">
        <v>48</v>
      </c>
      <c r="C35" s="93"/>
      <c r="D35" s="19" t="e">
        <f>#REF!</f>
        <v>#REF!</v>
      </c>
      <c r="E35" s="19" t="e">
        <f>#REF!</f>
        <v>#REF!</v>
      </c>
      <c r="F35" s="19" t="e">
        <f>#REF!</f>
        <v>#REF!</v>
      </c>
      <c r="G35" s="5"/>
      <c r="H35" s="85"/>
      <c r="I35" s="20"/>
      <c r="J35" s="2"/>
      <c r="K35" s="2"/>
      <c r="L35" s="2"/>
      <c r="M35" s="2"/>
      <c r="N35" s="2"/>
    </row>
    <row r="36" spans="1:14" ht="18.75">
      <c r="A36" s="21"/>
      <c r="B36" s="18" t="s">
        <v>16</v>
      </c>
      <c r="C36" s="99">
        <f>C33+C26+C24+C21+C18+C16+C14+C5</f>
        <v>4044755.4200000004</v>
      </c>
      <c r="D36" s="19">
        <f>D5+D14+D16+D18+D21+D24+D26+D33</f>
        <v>5552172.67</v>
      </c>
      <c r="E36" s="19">
        <f>E5+E14+E16+E18+E21+E24+E26+E33</f>
        <v>4022261.0300000003</v>
      </c>
      <c r="F36" s="19">
        <f>F5+F14+F16+F18+F21+F24+F26+F33</f>
        <v>5386054.36</v>
      </c>
      <c r="G36" s="19">
        <f t="shared" si="1"/>
        <v>97.00804856272599</v>
      </c>
      <c r="H36" s="85"/>
      <c r="I36" s="20"/>
      <c r="J36" s="27"/>
      <c r="K36" s="64"/>
      <c r="L36" s="2"/>
      <c r="M36" s="2"/>
      <c r="N36" s="2"/>
    </row>
    <row r="37" spans="1:14" ht="37.5">
      <c r="A37" s="22"/>
      <c r="B37" s="15" t="s">
        <v>44</v>
      </c>
      <c r="C37" s="66">
        <f>доходы!C20-расходы!C36</f>
        <v>18542.439999999944</v>
      </c>
      <c r="D37" s="5">
        <f>доходы!D20-расходы!D36</f>
        <v>-189999.99999999907</v>
      </c>
      <c r="E37" s="5">
        <f>доходы!E20-расходы!E36</f>
        <v>617360.9799999995</v>
      </c>
      <c r="F37" s="5">
        <f>доходы!F20-расходы!F36</f>
        <v>35221.700000000186</v>
      </c>
      <c r="G37" s="19">
        <f t="shared" si="1"/>
        <v>-18.537736842105453</v>
      </c>
      <c r="H37" s="85"/>
      <c r="I37" s="26"/>
      <c r="J37" s="27"/>
      <c r="K37" s="64"/>
      <c r="L37" s="2"/>
      <c r="M37" s="2"/>
      <c r="N37" s="2"/>
    </row>
    <row r="38" spans="1:9" ht="18.75">
      <c r="A38" s="28"/>
      <c r="B38" s="28"/>
      <c r="C38" s="95"/>
      <c r="D38" s="67"/>
      <c r="E38" s="67"/>
      <c r="F38" s="87"/>
      <c r="G38" s="8"/>
      <c r="I38" s="29"/>
    </row>
    <row r="39" spans="1:9" ht="18.75">
      <c r="A39" s="28"/>
      <c r="B39" s="28"/>
      <c r="C39" s="95"/>
      <c r="D39" s="67"/>
      <c r="E39" s="67"/>
      <c r="F39" s="88"/>
      <c r="G39" s="6"/>
      <c r="I39" s="30"/>
    </row>
    <row r="40" spans="1:8" ht="18.75">
      <c r="A40" s="28"/>
      <c r="B40" s="28"/>
      <c r="C40" s="95"/>
      <c r="D40" s="67"/>
      <c r="E40" s="67"/>
      <c r="F40" s="89"/>
      <c r="G40" s="6"/>
      <c r="H40" s="84"/>
    </row>
    <row r="41" ht="21">
      <c r="A41" s="31"/>
    </row>
    <row r="42" ht="21">
      <c r="A42" s="31"/>
    </row>
    <row r="43" ht="18.75">
      <c r="A43" s="32"/>
    </row>
  </sheetData>
  <sheetProtection/>
  <mergeCells count="1">
    <mergeCell ref="A2:B2"/>
  </mergeCells>
  <printOptions/>
  <pageMargins left="0.7874015748031497" right="0.3937007874015748" top="0.3937007874015748" bottom="0.3937007874015748" header="0.31496062992125984" footer="0.31496062992125984"/>
  <pageSetup fitToHeight="1" fitToWidth="1" horizontalDpi="600" verticalDpi="600" orientation="portrait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"/>
  <sheetViews>
    <sheetView tabSelected="1" zoomScalePageLayoutView="0" workbookViewId="0" topLeftCell="A1">
      <selection activeCell="F8" sqref="F8"/>
    </sheetView>
  </sheetViews>
  <sheetFormatPr defaultColWidth="9.00390625" defaultRowHeight="12.75"/>
  <cols>
    <col min="1" max="1" width="13.75390625" style="1" customWidth="1"/>
    <col min="2" max="2" width="38.25390625" style="1" customWidth="1"/>
    <col min="3" max="3" width="22.125" style="1" customWidth="1"/>
    <col min="4" max="5" width="18.75390625" style="1" customWidth="1"/>
    <col min="6" max="6" width="19.75390625" style="1" customWidth="1"/>
    <col min="7" max="7" width="15.25390625" style="1" customWidth="1"/>
    <col min="8" max="16384" width="9.125" style="1" customWidth="1"/>
  </cols>
  <sheetData>
    <row r="1" spans="1:7" ht="7.5" customHeight="1">
      <c r="A1" s="113"/>
      <c r="B1" s="113"/>
      <c r="C1" s="113"/>
      <c r="D1" s="113"/>
      <c r="E1" s="113"/>
      <c r="F1" s="113"/>
      <c r="G1" s="113"/>
    </row>
    <row r="2" spans="1:7" ht="9" customHeight="1">
      <c r="A2" s="35"/>
      <c r="B2" s="35"/>
      <c r="C2" s="35"/>
      <c r="D2" s="36"/>
      <c r="E2" s="36"/>
      <c r="F2" s="6"/>
      <c r="G2" s="6"/>
    </row>
    <row r="3" spans="1:7" ht="16.5" customHeight="1">
      <c r="A3" s="114" t="s">
        <v>46</v>
      </c>
      <c r="B3" s="114"/>
      <c r="C3" s="101"/>
      <c r="D3" s="6"/>
      <c r="E3" s="6"/>
      <c r="F3" s="37"/>
      <c r="G3" s="37" t="s">
        <v>67</v>
      </c>
    </row>
    <row r="4" spans="1:7" ht="105" customHeight="1">
      <c r="A4" s="3" t="s">
        <v>2</v>
      </c>
      <c r="B4" s="3" t="s">
        <v>0</v>
      </c>
      <c r="C4" s="7" t="s">
        <v>104</v>
      </c>
      <c r="D4" s="7" t="s">
        <v>82</v>
      </c>
      <c r="E4" s="3" t="s">
        <v>105</v>
      </c>
      <c r="F4" s="3" t="s">
        <v>106</v>
      </c>
      <c r="G4" s="3" t="s">
        <v>107</v>
      </c>
    </row>
    <row r="5" spans="1:7" ht="49.5" customHeight="1">
      <c r="A5" s="34" t="s">
        <v>51</v>
      </c>
      <c r="B5" s="33" t="s">
        <v>68</v>
      </c>
      <c r="C5" s="104">
        <f>расходы!C36-доходы!C20</f>
        <v>-18542.439999999944</v>
      </c>
      <c r="D5" s="39">
        <f>расходы!D36-доходы!D20</f>
        <v>189999.99999999907</v>
      </c>
      <c r="E5" s="102">
        <f>расходы!E36-доходы!E20</f>
        <v>-617360.9799999995</v>
      </c>
      <c r="F5" s="39">
        <f>расходы!F36-доходы!F20</f>
        <v>-35221.700000000186</v>
      </c>
      <c r="G5" s="38">
        <f>F5/D5*100</f>
        <v>-18.537736842105453</v>
      </c>
    </row>
    <row r="6" spans="1:7" ht="33">
      <c r="A6" s="10"/>
      <c r="B6" s="40" t="s">
        <v>52</v>
      </c>
      <c r="C6" s="104">
        <f>C5</f>
        <v>-18542.439999999944</v>
      </c>
      <c r="D6" s="39">
        <f>D5</f>
        <v>189999.99999999907</v>
      </c>
      <c r="E6" s="39">
        <f>E5</f>
        <v>-617360.9799999995</v>
      </c>
      <c r="F6" s="39">
        <f>F5</f>
        <v>-35221.700000000186</v>
      </c>
      <c r="G6" s="38">
        <f>F6/D6*100</f>
        <v>-18.537736842105453</v>
      </c>
    </row>
  </sheetData>
  <sheetProtection/>
  <mergeCells count="2">
    <mergeCell ref="A1:G1"/>
    <mergeCell ref="A3:B3"/>
  </mergeCells>
  <printOptions/>
  <pageMargins left="0.9055118110236221" right="0.31496062992125984" top="0.3937007874015748" bottom="0.3937007874015748" header="0" footer="0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Гагаева Н.А.</dc:creator>
  <cp:keywords/>
  <dc:description/>
  <cp:lastModifiedBy>1</cp:lastModifiedBy>
  <cp:lastPrinted>2017-11-13T08:11:37Z</cp:lastPrinted>
  <dcterms:created xsi:type="dcterms:W3CDTF">2006-11-14T10:25:35Z</dcterms:created>
  <dcterms:modified xsi:type="dcterms:W3CDTF">2021-11-11T07:14:47Z</dcterms:modified>
  <cp:category/>
  <cp:version/>
  <cp:contentType/>
  <cp:contentStatus/>
</cp:coreProperties>
</file>