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3"/>
  </bookViews>
  <sheets>
    <sheet name="Прил.№2 Доходы (табл.1) " sheetId="1" state="hidden" r:id="rId1"/>
    <sheet name="Прил.№2 Доходы (табл.1)" sheetId="2" state="hidden" r:id="rId2"/>
    <sheet name="Прил.№4 ист.вн.фин." sheetId="3" state="hidden" r:id="rId3"/>
    <sheet name="Прил.№2 Доходы)" sheetId="4" r:id="rId4"/>
    <sheet name="Прил.№2 Доходы (табл.2))" sheetId="5" r:id="rId5"/>
    <sheet name="Прил.№3 ист.вн.фин. (2)" sheetId="6" r:id="rId6"/>
    <sheet name="Прил.4" sheetId="7" r:id="rId7"/>
    <sheet name="Прил.6" sheetId="8" state="hidden" r:id="rId8"/>
    <sheet name="Прил.5" sheetId="9" r:id="rId9"/>
    <sheet name="Прил.6," sheetId="10" r:id="rId10"/>
    <sheet name="Прил.№7 внутр.заимст." sheetId="11" state="hidden" r:id="rId11"/>
    <sheet name="Прил.8" sheetId="12" state="hidden" r:id="rId12"/>
    <sheet name="Прил.9" sheetId="13" state="hidden" r:id="rId13"/>
    <sheet name="Прил.10" sheetId="14" state="hidden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<sst xmlns="http://schemas.openxmlformats.org/spreadsheetml/2006/main" count="1113" uniqueCount="435">
  <si>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</si>
  <si>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</si>
  <si>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</si>
  <si>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</si>
  <si>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</si>
  <si>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</si>
  <si>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</si>
  <si>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</si>
  <si>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</si>
  <si>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</si>
  <si>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</si>
  <si>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</si>
  <si>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</si>
  <si>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</si>
  <si>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</si>
  <si>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</si>
  <si>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</si>
  <si>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</si>
  <si>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</si>
  <si>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</si>
  <si>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Итого:</t>
  </si>
  <si>
    <t>Сумма (руб.)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</si>
  <si>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</si>
  <si>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</si>
  <si>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</si>
  <si>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</si>
  <si>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</si>
  <si>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</si>
  <si>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</si>
  <si>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</si>
  <si>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</si>
  <si>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</si>
  <si>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</si>
  <si>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</si>
  <si>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</si>
  <si>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</si>
  <si>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</si>
  <si>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</si>
  <si>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</si>
  <si>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</si>
  <si>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</si>
  <si>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</si>
  <si>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</si>
  <si>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</si>
  <si>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</si>
  <si>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</si>
  <si>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</si>
  <si>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</si>
  <si>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</si>
  <si>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</si>
  <si>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</si>
  <si>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</si>
  <si>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</si>
  <si>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</si>
  <si>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</si>
  <si>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</si>
  <si>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</si>
  <si>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</si>
  <si>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</si>
  <si>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</si>
  <si>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</si>
  <si>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</si>
  <si>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</si>
  <si>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</si>
  <si>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</si>
  <si>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</si>
  <si>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</si>
  <si>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</si>
  <si>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</si>
  <si>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</si>
  <si>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</si>
  <si>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</si>
  <si>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</si>
  <si>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</si>
  <si>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</si>
  <si>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</si>
  <si>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</si>
  <si>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</si>
  <si>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</si>
  <si>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</si>
  <si>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</si>
  <si>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</si>
  <si>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</si>
  <si>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</si>
  <si>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</si>
  <si>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</si>
  <si>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</si>
  <si>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</si>
  <si>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</si>
  <si>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</si>
  <si>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</si>
  <si>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</si>
  <si>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</si>
  <si>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</si>
  <si>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</si>
  <si>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</si>
  <si>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</si>
  <si>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</si>
  <si>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</si>
  <si>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</si>
  <si>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</si>
  <si>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</si>
  <si>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</si>
  <si>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</si>
  <si>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</si>
  <si>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</si>
  <si>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</si>
  <si>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</si>
  <si>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</si>
  <si>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</si>
  <si>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</si>
  <si>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</si>
  <si>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</si>
  <si>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</si>
  <si>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</si>
  <si>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</si>
  <si>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</si>
  <si>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</si>
  <si>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</si>
  <si>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</si>
  <si>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</si>
  <si>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</si>
  <si>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</si>
  <si>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</si>
  <si>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</si>
  <si>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</si>
  <si>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</si>
  <si>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</si>
  <si>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</si>
  <si>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</si>
  <si>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</si>
  <si>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</si>
  <si>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</si>
  <si>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</si>
  <si>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</si>
  <si>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</si>
  <si>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</si>
  <si>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</si>
  <si>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</si>
  <si>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</si>
  <si>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</si>
  <si>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</si>
  <si>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</si>
  <si>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</si>
  <si>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</si>
  <si>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</si>
  <si>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</si>
  <si>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</si>
  <si>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</si>
  <si>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</si>
  <si>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</si>
  <si>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</si>
  <si>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</si>
  <si>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</si>
  <si>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</si>
  <si>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</si>
  <si>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</si>
  <si>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</si>
  <si>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</si>
  <si>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</si>
  <si>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</si>
  <si>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</si>
  <si>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</si>
  <si>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</si>
  <si>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</si>
  <si>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</si>
  <si>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</si>
  <si>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</si>
  <si>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</si>
  <si>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</si>
  <si>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</si>
  <si>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</si>
  <si>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</si>
  <si>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</si>
  <si>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</si>
  <si>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</si>
  <si>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</si>
  <si>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</si>
  <si>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</si>
  <si>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</si>
  <si>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</si>
  <si>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</si>
  <si>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</si>
  <si>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</si>
  <si>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</si>
  <si>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</si>
  <si>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</si>
  <si>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</si>
  <si>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</si>
  <si>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</si>
  <si>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</si>
  <si>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</si>
  <si>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</si>
  <si>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</si>
  <si>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</si>
  <si>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</si>
  <si>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</si>
  <si>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</si>
  <si>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</si>
  <si>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</si>
  <si>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</si>
  <si>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</si>
  <si>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</si>
  <si>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</si>
  <si>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</si>
  <si>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</si>
  <si>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</si>
  <si>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</si>
  <si>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</si>
  <si>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</si>
  <si>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</si>
  <si>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</si>
  <si>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</si>
  <si>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</si>
  <si>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</si>
  <si>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</si>
  <si>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</si>
  <si>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</si>
  <si>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</si>
  <si>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</si>
  <si>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</si>
  <si>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</si>
  <si>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</si>
  <si>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</si>
  <si>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</si>
  <si>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</si>
  <si>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</si>
  <si>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</si>
  <si>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</si>
  <si>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</si>
  <si>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</si>
  <si>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</si>
  <si>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</si>
  <si>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</si>
  <si>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</si>
  <si>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</si>
  <si>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</si>
  <si>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</si>
  <si>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</si>
  <si>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</si>
  <si>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</si>
  <si>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</si>
  <si>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</si>
  <si>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</si>
  <si>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</si>
  <si>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</si>
  <si>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</si>
  <si>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</si>
  <si>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</si>
  <si>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</si>
  <si>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</si>
  <si>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</si>
  <si>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</si>
  <si>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</si>
  <si>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</si>
  <si>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</si>
  <si>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</si>
  <si>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</si>
  <si>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</si>
  <si>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</si>
  <si>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</si>
  <si>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</si>
  <si>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</si>
  <si>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</si>
  <si>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</si>
  <si>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</si>
  <si>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</si>
  <si>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</si>
  <si>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</si>
  <si>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</si>
  <si>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</si>
  <si>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</si>
  <si>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</si>
  <si>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</si>
  <si>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</si>
  <si>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</si>
  <si>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</si>
  <si>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</si>
  <si>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</si>
  <si>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</si>
  <si>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</si>
  <si>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</si>
  <si>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</si>
  <si>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</si>
  <si>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</si>
  <si>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</si>
  <si>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</si>
  <si>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</si>
  <si>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</si>
  <si>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</si>
  <si>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</si>
  <si>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</si>
  <si>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</si>
  <si>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</si>
  <si>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</si>
  <si>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</si>
  <si>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</si>
  <si>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</si>
  <si>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</si>
  <si>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</si>
  <si>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</si>
  <si>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</si>
  <si>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</si>
  <si>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</si>
  <si>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</si>
  <si>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</si>
  <si>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</si>
  <si>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</si>
  <si>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</si>
  <si>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</si>
  <si>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</si>
  <si>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</si>
  <si>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</si>
  <si>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</si>
  <si>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</si>
  <si>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</si>
  <si>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</si>
  <si>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</si>
  <si>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</si>
  <si>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</si>
  <si>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</si>
  <si>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</si>
  <si>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</si>
  <si>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</si>
  <si>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</si>
  <si>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</si>
  <si>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30 9 00 10290</t>
  </si>
  <si>
    <t>06</t>
  </si>
  <si>
    <t>Сумма         2022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</si>
  <si>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</si>
  <si>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</si>
  <si>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</si>
  <si>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</si>
  <si>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</si>
  <si>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</si>
  <si>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05 1 01 10150</t>
  </si>
  <si>
    <t>30 9 00 10160</t>
  </si>
  <si>
    <t>30 9 00 10170</t>
  </si>
  <si>
    <t>Сумма         2023 год</t>
  </si>
  <si>
    <t>09</t>
  </si>
  <si>
    <t>500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</si>
  <si>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</si>
  <si>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Сумма         2024 год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</si>
  <si>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</si>
  <si>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</si>
  <si>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</si>
  <si>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</si>
  <si>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</si>
  <si>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</si>
  <si>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</si>
  <si>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</si>
  <si>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</si>
  <si>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</si>
  <si>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</si>
  <si>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</si>
  <si>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</si>
  <si>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</si>
  <si>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2022 год и на плановый период 2023 и 2024 годов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</si>
  <si>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</si>
  <si>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Мугреево-Никольского сельского поселения "Энергоэффективность и энергосбережение "</t>
  </si>
  <si>
    <t>Основное мероприятие "Повышение энергетической эффективности учреждений Мугреево-Никольского  сельского поселения"</t>
  </si>
  <si>
    <t>02 0 00 00000</t>
  </si>
  <si>
    <t>02 1 00 00000</t>
  </si>
  <si>
    <t>02 1 01 00000</t>
  </si>
  <si>
    <t>02 1 01 20180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</si>
  <si>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</si>
  <si>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</si>
  <si>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</si>
  <si>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</si>
  <si>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Мугреево-Никольского сельского поселения на 2022 год и на плановый период 2023 и 2024 годов</t>
  </si>
  <si>
    <t xml:space="preserve">  Приложение № 4
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</si>
  <si>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  Приложение № 5
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</si>
  <si>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>Приложение №2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</si>
  <si>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Осуществление первичного воинского учёта органами местного самоуправления поселений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</si>
  <si>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05 1 01 10190</t>
  </si>
  <si>
    <t xml:space="preserve">Муниципальная программа "Содержание  и ремонт  автомобильных дорог общего пользования Мугреево-Никольского  сельского поселения Южского муниципального района на 2022-2024 годы"
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</si>
  <si>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</si>
  <si>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</si>
  <si>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</si>
  <si>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Доходы
бюджета Мугреево-Никольского сельского поселения по группам, подгруппам и статьям классификации доходов бюджетов на 2022 год и на плановый период 2023 и 2024 годов
</t>
  </si>
  <si>
    <t>Код классификации доходов бюджетов Российской Федерации</t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</si>
  <si>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</si>
  <si>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</si>
  <si>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</si>
  <si>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</si>
  <si>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000 2021000000 0000 150</t>
  </si>
  <si>
    <t xml:space="preserve"> 000 2022000000 0000 150</t>
  </si>
  <si>
    <t xml:space="preserve"> 000 2023000000 0000 150</t>
  </si>
  <si>
    <t xml:space="preserve"> 000 2024000000 0000 150</t>
  </si>
  <si>
    <t>Таблица 2</t>
  </si>
  <si>
    <t>Безвозмездные поступления в бюджет Мугреево-Никольского сельского поселения в 2022 году и плановом периоде 2023 и 2024 годов</t>
  </si>
  <si>
    <t>Название безвозмездных поступлений/КБК</t>
  </si>
  <si>
    <t>2023 год</t>
  </si>
  <si>
    <t>2024 год</t>
  </si>
  <si>
    <t xml:space="preserve">I. Межбюджетные трансферты, поступающие из областного бюджета </t>
  </si>
  <si>
    <t xml:space="preserve">Дотации </t>
  </si>
  <si>
    <t>Дотация бюджетам сельских поселений на выравнивание бюджетной обеспеченности из бюджета субъекта Российской Федерации / 805 2 02 15001 10 0000 150</t>
  </si>
  <si>
    <t>Дотации бюджетам сельских поселений на поддержку мер по обеспечению сбалансированности бюджетов / 805 2021500210 0000 150</t>
  </si>
  <si>
    <t xml:space="preserve">Субвенции </t>
  </si>
  <si>
    <t>Субсидии</t>
  </si>
  <si>
    <t>Прочие субсидии бюджетам сельских поселений / 805 2 02 29999 10 0000 150</t>
  </si>
  <si>
    <t>2. Межбюджетные трансферты, поступающие из бюджета Южского муниципального района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</si>
  <si>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</si>
  <si>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805 2024001410 0000 150</t>
  </si>
  <si>
    <t xml:space="preserve">ИТОГО: </t>
  </si>
  <si>
    <t xml:space="preserve">  Приложение № 3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</si>
  <si>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r>
      <t xml:space="preserve">Источники внутреннего финансирования дефицита бюджета Мугреево-Никольского сельского поселения на 2022 год и плановый период 2023 и 2024 годов                                                                                                               </t>
    </r>
  </si>
  <si>
    <t>Изменение остатков средств на счетах по учету средств бюджетов</t>
  </si>
  <si>
    <t xml:space="preserve"> Приложение № 6
  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</si>
  <si>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2022 год и на плановый период 2023 и 2024 годов                                                                                       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</si>
  <si>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</si>
  <si>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</si>
  <si>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</si>
  <si>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</si>
  <si>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Дорожное хозяйство (дорожные фонды)</t>
  </si>
  <si>
    <t xml:space="preserve">Молодежная политика </t>
  </si>
  <si>
    <t>Приложение №1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_____________ №______</t>
  </si>
  <si>
    <t xml:space="preserve">  Приложение № 7
 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2022 год и на плановый период 2023 и 2024 годов» от 24.12.2021г.№46</t>
  </si>
  <si>
    <t xml:space="preserve">Программа муниципальных внутренних заимствований
Мугреево-Никольского сельского поселения
на 2022 год и плановый период 2023 и 2024 годов 
</t>
  </si>
  <si>
    <t>Вид долгового обязательства</t>
  </si>
  <si>
    <t>Бюджетные кредиты от других бюджетов бюджетной системы Российской Федерации</t>
  </si>
  <si>
    <t>Привлечение, в том числе:</t>
  </si>
  <si>
    <t xml:space="preserve"> - на пополнение остатков средств на счете бюджета Мугреево-Никольского сельского поселения</t>
  </si>
  <si>
    <t>Погашение, в том числе: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</si>
  <si>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</si>
  <si>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</si>
  <si>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Кредиты кредитных организаций</t>
  </si>
  <si>
    <t>Привлечение</t>
  </si>
  <si>
    <t>Погашение</t>
  </si>
  <si>
    <t>- на погашение долговых обязательств (бюджетные кредиты на пополнение остатков средств на счетах бюджета Мугреево-Никольского сельского поселения)</t>
  </si>
  <si>
    <t>Приложение №3                                                                               к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</si>
  <si>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№4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</si>
  <si>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№5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от __________№____</t>
  </si>
  <si>
    <t>Приложение №5                                                                                                                                               к проекту решения Совета Мугреево-Никольского сельского поселения от 24 декабря 2021г. № 46 "О бюджете Мугреево-Никольского  сельского  поселения  Южского муниципального района Ивановской области на 2022 год и на плановый период 2023 и 2024 годов"     от __________№____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</si>
  <si>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 городских округов   /           805 2 02 35118 10 0000 150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</si>
</sst>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63" fillId="0" borderId="1">
      <alignment horizontal="left" wrapText="1" indent="2"/>
      <protection/>
    </xf>
    <xf numFmtId="49" fontId="63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5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5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5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5" fillId="0" borderId="17" xfId="33" applyNumberFormat="1" applyFont="1" applyFill="1" applyBorder="1" applyAlignment="1">
      <alignment horizontal="center" vertical="center" wrapText="1"/>
      <protection/>
    </xf>
    <xf numFmtId="49" fontId="35" fillId="0" borderId="17" xfId="33" applyNumberFormat="1" applyFont="1" applyFill="1" applyBorder="1" applyAlignment="1">
      <alignment horizontal="center"/>
      <protection/>
    </xf>
    <xf numFmtId="4" fontId="35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1" fillId="0" borderId="0" xfId="0" applyFont="1" applyAlignment="1">
      <alignment/>
    </xf>
    <xf numFmtId="49" fontId="66" fillId="0" borderId="0" xfId="0" applyNumberFormat="1" applyFont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5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70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71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70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71" fillId="0" borderId="2" xfId="35" applyFont="1" applyAlignment="1" applyProtection="1">
      <alignment horizontal="center" vertical="top" wrapText="1"/>
      <protection/>
    </xf>
    <xf numFmtId="0" fontId="70" fillId="0" borderId="1" xfId="34" applyNumberFormat="1" applyFont="1" applyAlignment="1" applyProtection="1">
      <alignment vertical="top" wrapText="1"/>
      <protection/>
    </xf>
    <xf numFmtId="0" fontId="71" fillId="0" borderId="18" xfId="34" applyNumberFormat="1" applyFont="1" applyBorder="1" applyAlignment="1" applyProtection="1">
      <alignment horizontal="left" vertical="top" wrapText="1"/>
      <protection/>
    </xf>
    <xf numFmtId="0" fontId="70" fillId="0" borderId="18" xfId="34" applyNumberFormat="1" applyFont="1" applyBorder="1" applyAlignment="1" applyProtection="1">
      <alignment horizontal="left" vertical="top" wrapText="1"/>
      <protection/>
    </xf>
    <xf numFmtId="0" fontId="71" fillId="0" borderId="1" xfId="34" applyNumberFormat="1" applyFont="1" applyAlignment="1" applyProtection="1">
      <alignment horizontal="left" vertical="top" wrapText="1"/>
      <protection/>
    </xf>
    <xf numFmtId="0" fontId="70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70" fillId="0" borderId="20" xfId="35" applyFont="1" applyBorder="1" applyAlignment="1" applyProtection="1">
      <alignment horizontal="center" vertical="top" wrapText="1"/>
      <protection/>
    </xf>
    <xf numFmtId="0" fontId="70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6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6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7" fillId="0" borderId="17" xfId="33" applyFont="1" applyFill="1" applyBorder="1" applyAlignment="1">
      <alignment horizontal="justify" vertical="top"/>
      <protection/>
    </xf>
    <xf numFmtId="4" fontId="72" fillId="0" borderId="23" xfId="0" applyNumberFormat="1" applyFont="1" applyBorder="1" applyAlignment="1">
      <alignment horizontal="center"/>
    </xf>
    <xf numFmtId="0" fontId="37" fillId="24" borderId="17" xfId="33" applyFont="1" applyFill="1" applyBorder="1" applyAlignment="1">
      <alignment horizontal="justify" vertical="top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7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 wrapText="1"/>
      <protection/>
    </xf>
    <xf numFmtId="4" fontId="36" fillId="24" borderId="17" xfId="33" applyNumberFormat="1" applyFont="1" applyFill="1" applyBorder="1" applyAlignment="1">
      <alignment horizontal="center" vertical="top"/>
      <protection/>
    </xf>
    <xf numFmtId="49" fontId="37" fillId="0" borderId="17" xfId="33" applyNumberFormat="1" applyFont="1" applyFill="1" applyBorder="1" applyAlignment="1">
      <alignment horizontal="center" vertical="top"/>
      <protection/>
    </xf>
    <xf numFmtId="49" fontId="37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7" fillId="0" borderId="17" xfId="33" applyNumberFormat="1" applyFont="1" applyFill="1" applyBorder="1" applyAlignment="1">
      <alignment horizontal="justify" vertical="top"/>
      <protection/>
    </xf>
    <xf numFmtId="2" fontId="37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7" fillId="24" borderId="17" xfId="33" applyNumberFormat="1" applyFont="1" applyFill="1" applyBorder="1" applyAlignment="1">
      <alignment horizontal="justify" vertical="top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5" fillId="0" borderId="17" xfId="33" applyNumberFormat="1" applyFont="1" applyFill="1" applyBorder="1" applyAlignment="1">
      <alignment horizontal="center" vertical="top"/>
      <protection/>
    </xf>
    <xf numFmtId="4" fontId="35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  <xf numFmtId="0" fontId="73" fillId="0" borderId="18" xfId="0" applyFont="1" applyBorder="1" applyAlignment="1">
      <alignment vertical="top" wrapText="1"/>
    </xf>
    <xf numFmtId="4" fontId="73" fillId="0" borderId="18" xfId="0" applyNumberFormat="1" applyFont="1" applyBorder="1" applyAlignment="1">
      <alignment horizontal="center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18" xfId="0" applyFont="1" applyBorder="1" applyAlignment="1">
      <alignment vertical="top" wrapText="1"/>
    </xf>
    <xf numFmtId="4" fontId="74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7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5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6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74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6" fillId="24" borderId="27" xfId="33" applyNumberFormat="1" applyFont="1" applyFill="1" applyBorder="1" applyAlignment="1">
      <alignment horizontal="center" vertical="top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0" fontId="18" fillId="0" borderId="18" xfId="33" applyFont="1" applyFill="1" applyBorder="1">
      <alignment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5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5" fillId="0" borderId="27" xfId="33" applyNumberFormat="1" applyFont="1" applyFill="1" applyBorder="1" applyAlignment="1">
      <alignment horizontal="center" vertical="center"/>
      <protection/>
    </xf>
    <xf numFmtId="4" fontId="32" fillId="24" borderId="30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1" xfId="33" applyNumberFormat="1" applyFont="1" applyFill="1" applyBorder="1" applyAlignment="1">
      <alignment horizontal="center" vertical="top" wrapText="1"/>
      <protection/>
    </xf>
    <xf numFmtId="2" fontId="48" fillId="0" borderId="18" xfId="0" applyNumberFormat="1" applyFont="1" applyFill="1" applyBorder="1" applyAlignment="1">
      <alignment horizontal="justify" vertical="top"/>
    </xf>
    <xf numFmtId="2" fontId="50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49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2" xfId="33" applyNumberFormat="1" applyFont="1" applyFill="1" applyBorder="1" applyAlignment="1">
      <alignment horizontal="justify" vertical="top"/>
      <protection/>
    </xf>
    <xf numFmtId="49" fontId="31" fillId="0" borderId="32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35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4" fontId="22" fillId="0" borderId="18" xfId="33" applyNumberFormat="1" applyFont="1" applyBorder="1" applyAlignment="1">
      <alignment horizontal="center" vertical="top"/>
      <protection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4" fontId="20" fillId="0" borderId="18" xfId="33" applyNumberFormat="1" applyFont="1" applyFill="1" applyBorder="1" applyAlignment="1">
      <alignment horizontal="center" vertical="top" wrapText="1"/>
      <protection/>
    </xf>
    <xf numFmtId="0" fontId="75" fillId="0" borderId="18" xfId="0" applyFont="1" applyFill="1" applyBorder="1" applyAlignment="1">
      <alignment horizontal="justify" vertical="top" wrapText="1"/>
    </xf>
    <xf numFmtId="2" fontId="47" fillId="0" borderId="18" xfId="0" applyNumberFormat="1" applyFont="1" applyFill="1" applyBorder="1" applyAlignment="1">
      <alignment horizontal="justify" vertical="top" wrapText="1"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3" xfId="33" applyNumberFormat="1" applyFont="1" applyFill="1" applyBorder="1" applyAlignment="1">
      <alignment horizontal="center" vertical="top" wrapText="1"/>
      <protection/>
    </xf>
    <xf numFmtId="4" fontId="31" fillId="24" borderId="31" xfId="33" applyNumberFormat="1" applyFont="1" applyFill="1" applyBorder="1" applyAlignment="1">
      <alignment horizontal="center" vertical="top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7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" fontId="32" fillId="24" borderId="33" xfId="33" applyNumberFormat="1" applyFont="1" applyFill="1" applyBorder="1" applyAlignment="1">
      <alignment horizontal="center" vertical="top" wrapText="1"/>
      <protection/>
    </xf>
    <xf numFmtId="2" fontId="32" fillId="0" borderId="18" xfId="0" applyNumberFormat="1" applyFont="1" applyFill="1" applyBorder="1" applyAlignment="1">
      <alignment horizontal="justify" vertical="top" wrapText="1"/>
    </xf>
    <xf numFmtId="2" fontId="37" fillId="0" borderId="18" xfId="0" applyNumberFormat="1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22" fillId="0" borderId="34" xfId="33" applyFont="1" applyBorder="1" applyAlignment="1">
      <alignment vertical="top" wrapText="1"/>
      <protection/>
    </xf>
    <xf numFmtId="49" fontId="20" fillId="0" borderId="34" xfId="33" applyNumberFormat="1" applyFont="1" applyFill="1" applyBorder="1" applyAlignment="1">
      <alignment horizontal="center" vertical="top"/>
      <protection/>
    </xf>
    <xf numFmtId="49" fontId="20" fillId="0" borderId="18" xfId="33" applyNumberFormat="1" applyFont="1" applyFill="1" applyBorder="1" applyAlignment="1">
      <alignment horizontal="center" vertical="top" wrapText="1"/>
      <protection/>
    </xf>
    <xf numFmtId="4" fontId="20" fillId="0" borderId="28" xfId="33" applyNumberFormat="1" applyFont="1" applyFill="1" applyBorder="1" applyAlignment="1">
      <alignment horizontal="center" vertical="top"/>
      <protection/>
    </xf>
    <xf numFmtId="2" fontId="32" fillId="24" borderId="18" xfId="0" applyNumberFormat="1" applyFont="1" applyFill="1" applyBorder="1" applyAlignment="1">
      <alignment horizontal="justify" vertical="top" wrapText="1"/>
    </xf>
    <xf numFmtId="0" fontId="25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49" fontId="76" fillId="0" borderId="36" xfId="35" applyFont="1" applyBorder="1" applyAlignment="1" applyProtection="1">
      <alignment horizontal="center" wrapText="1"/>
      <protection/>
    </xf>
    <xf numFmtId="0" fontId="77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4" fontId="25" fillId="0" borderId="35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1" fontId="25" fillId="0" borderId="36" xfId="0" applyNumberFormat="1" applyFont="1" applyBorder="1" applyAlignment="1">
      <alignment horizontal="center" vertical="top" wrapText="1"/>
    </xf>
    <xf numFmtId="49" fontId="76" fillId="0" borderId="36" xfId="35" applyFont="1" applyBorder="1" applyAlignment="1" applyProtection="1">
      <alignment horizontal="center" vertical="top" wrapText="1"/>
      <protection/>
    </xf>
    <xf numFmtId="49" fontId="72" fillId="0" borderId="36" xfId="35" applyFont="1" applyBorder="1" applyAlignment="1" applyProtection="1">
      <alignment horizontal="center" vertical="top" wrapText="1"/>
      <protection/>
    </xf>
    <xf numFmtId="0" fontId="78" fillId="0" borderId="18" xfId="34" applyNumberFormat="1" applyFont="1" applyBorder="1" applyAlignment="1" applyProtection="1">
      <alignment horizontal="left" vertical="top" wrapText="1"/>
      <protection/>
    </xf>
    <xf numFmtId="4" fontId="22" fillId="0" borderId="35" xfId="0" applyNumberFormat="1" applyFont="1" applyBorder="1" applyAlignment="1">
      <alignment horizontal="center" vertical="top" wrapText="1"/>
    </xf>
    <xf numFmtId="0" fontId="78" fillId="0" borderId="18" xfId="34" applyNumberFormat="1" applyFont="1" applyBorder="1" applyAlignment="1" applyProtection="1">
      <alignment vertical="top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4" fontId="25" fillId="0" borderId="38" xfId="0" applyNumberFormat="1" applyFont="1" applyBorder="1" applyAlignment="1">
      <alignment horizontal="center" vertical="top" wrapText="1"/>
    </xf>
    <xf numFmtId="4" fontId="25" fillId="0" borderId="39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19" fillId="0" borderId="18" xfId="0" applyNumberFormat="1" applyFont="1" applyFill="1" applyBorder="1" applyAlignment="1">
      <alignment horizontal="justify" vertical="center" wrapText="1"/>
    </xf>
    <xf numFmtId="4" fontId="19" fillId="0" borderId="18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18" fillId="0" borderId="18" xfId="0" applyNumberFormat="1" applyFont="1" applyBorder="1" applyAlignment="1">
      <alignment horizontal="justify" vertical="top" wrapText="1"/>
    </xf>
    <xf numFmtId="4" fontId="18" fillId="0" borderId="18" xfId="0" applyNumberFormat="1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justify" vertical="top"/>
    </xf>
    <xf numFmtId="0" fontId="19" fillId="0" borderId="18" xfId="0" applyFont="1" applyBorder="1" applyAlignment="1">
      <alignment horizontal="justify"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2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4" fontId="20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4" fontId="53" fillId="0" borderId="0" xfId="0" applyNumberFormat="1" applyFont="1" applyAlignment="1">
      <alignment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27" fillId="0" borderId="0" xfId="0" applyFont="1" applyAlignment="1">
      <alignment horizontal="right" vertical="top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23" fillId="0" borderId="0" xfId="0" applyFont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21" fillId="0" borderId="1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4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" fontId="22" fillId="0" borderId="34" xfId="0" applyNumberFormat="1" applyFont="1" applyBorder="1" applyAlignment="1">
      <alignment horizontal="center" vertical="top" wrapText="1"/>
    </xf>
    <xf numFmtId="4" fontId="22" fillId="0" borderId="22" xfId="0" applyNumberFormat="1" applyFont="1" applyBorder="1" applyAlignment="1">
      <alignment horizontal="center" vertical="top" wrapText="1"/>
    </xf>
    <xf numFmtId="4" fontId="22" fillId="0" borderId="18" xfId="0" applyNumberFormat="1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54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4" fontId="22" fillId="0" borderId="35" xfId="0" applyNumberFormat="1" applyFont="1" applyBorder="1" applyAlignment="1">
      <alignment horizontal="center" vertical="top" wrapText="1"/>
    </xf>
    <xf numFmtId="1" fontId="22" fillId="0" borderId="55" xfId="0" applyNumberFormat="1" applyFont="1" applyBorder="1" applyAlignment="1">
      <alignment horizontal="center" vertical="top" wrapText="1"/>
    </xf>
    <xf numFmtId="1" fontId="22" fillId="0" borderId="56" xfId="0" applyNumberFormat="1" applyFont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34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31" fillId="0" borderId="57" xfId="33" applyNumberFormat="1" applyFont="1" applyFill="1" applyBorder="1" applyAlignment="1">
      <alignment horizontal="center" vertical="center" wrapText="1"/>
      <protection/>
    </xf>
    <xf numFmtId="49" fontId="31" fillId="0" borderId="58" xfId="33" applyNumberFormat="1" applyFont="1" applyFill="1" applyBorder="1" applyAlignment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vertical="center"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 vertical="top"/>
    </xf>
    <xf numFmtId="0" fontId="71" fillId="0" borderId="0" xfId="0" applyFont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61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49" fontId="35" fillId="0" borderId="34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49" fontId="35" fillId="0" borderId="62" xfId="0" applyNumberFormat="1" applyFont="1" applyBorder="1" applyAlignment="1">
      <alignment horizontal="center" vertical="center" wrapText="1"/>
    </xf>
    <xf numFmtId="4" fontId="35" fillId="0" borderId="63" xfId="33" applyNumberFormat="1" applyFont="1" applyFill="1" applyBorder="1" applyAlignment="1">
      <alignment horizontal="center" vertical="center" wrapText="1"/>
      <protection/>
    </xf>
    <xf numFmtId="4" fontId="35" fillId="0" borderId="64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22\1.2.%20&#1055;&#1088;&#1080;&#1083;&#1086;&#1078;&#1077;&#1085;&#1080;&#1077;%20&#1088;&#1077;&#1096;&#1077;&#1085;&#1080;&#1102;%20&#8470;1%20&#1086;&#1090;%2004.03.2022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5;&#1072;%20&#1089;&#1072;&#1081;&#1090;%202017-2020\2021\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 "/>
      <sheetName val="Прил.№2 Доходы (табл.1)"/>
      <sheetName val="Прил.№3 ист.вн.фин. (2)"/>
      <sheetName val="Прил.№4 ист.вн.фин."/>
      <sheetName val="Прил.4"/>
      <sheetName val="Прил.6"/>
      <sheetName val="Прил.5"/>
      <sheetName val="Прил.8"/>
      <sheetName val="Прил.9"/>
      <sheetName val="Прил.6,"/>
      <sheetName val="Прил.10"/>
    </sheetNames>
    <sheetDataSet>
      <sheetData sheetId="6">
        <row r="9">
          <cell r="H9">
            <v>539795</v>
          </cell>
          <cell r="I9">
            <v>545000</v>
          </cell>
        </row>
        <row r="10">
          <cell r="H10">
            <v>702180</v>
          </cell>
          <cell r="I10">
            <v>710000</v>
          </cell>
        </row>
        <row r="11">
          <cell r="H11">
            <v>25000</v>
          </cell>
          <cell r="I11">
            <v>19500</v>
          </cell>
        </row>
        <row r="12">
          <cell r="H12">
            <v>500</v>
          </cell>
          <cell r="I12">
            <v>500</v>
          </cell>
        </row>
        <row r="14">
          <cell r="G14">
            <v>50000</v>
          </cell>
          <cell r="H14">
            <v>20000</v>
          </cell>
          <cell r="I14">
            <v>20000</v>
          </cell>
        </row>
        <row r="26">
          <cell r="H26">
            <v>98600</v>
          </cell>
          <cell r="I26">
            <v>101900</v>
          </cell>
        </row>
        <row r="27">
          <cell r="G27">
            <v>50000</v>
          </cell>
          <cell r="H27">
            <v>15000</v>
          </cell>
          <cell r="I27">
            <v>15000</v>
          </cell>
        </row>
        <row r="28">
          <cell r="I28">
            <v>456303.93</v>
          </cell>
        </row>
        <row r="29">
          <cell r="I29">
            <v>112716.88</v>
          </cell>
        </row>
        <row r="31">
          <cell r="G31">
            <v>94561.62</v>
          </cell>
          <cell r="H31">
            <v>0</v>
          </cell>
          <cell r="I31">
            <v>0</v>
          </cell>
        </row>
        <row r="32">
          <cell r="G32">
            <v>80000</v>
          </cell>
          <cell r="H32">
            <v>80000</v>
          </cell>
          <cell r="I32">
            <v>80000</v>
          </cell>
        </row>
        <row r="33">
          <cell r="G33">
            <v>425500</v>
          </cell>
          <cell r="H33">
            <v>244000</v>
          </cell>
          <cell r="I33">
            <v>249000</v>
          </cell>
        </row>
        <row r="34">
          <cell r="G34">
            <v>5000</v>
          </cell>
          <cell r="H34">
            <v>5000</v>
          </cell>
          <cell r="I34">
            <v>5000</v>
          </cell>
        </row>
        <row r="35">
          <cell r="G35">
            <v>100000</v>
          </cell>
          <cell r="H35">
            <v>0</v>
          </cell>
          <cell r="I35">
            <v>0</v>
          </cell>
        </row>
        <row r="36">
          <cell r="G36">
            <v>152165.71</v>
          </cell>
          <cell r="H36">
            <v>152165.71</v>
          </cell>
          <cell r="I36">
            <v>152165.71</v>
          </cell>
        </row>
        <row r="38">
          <cell r="G38">
            <v>810000</v>
          </cell>
          <cell r="H38">
            <v>600000</v>
          </cell>
          <cell r="I38">
            <v>600000</v>
          </cell>
        </row>
        <row r="39">
          <cell r="G39">
            <v>671000</v>
          </cell>
          <cell r="H39">
            <v>403900</v>
          </cell>
          <cell r="I39">
            <v>309840</v>
          </cell>
        </row>
        <row r="40">
          <cell r="G40">
            <v>1000</v>
          </cell>
          <cell r="H40">
            <v>1000</v>
          </cell>
          <cell r="I40">
            <v>1000</v>
          </cell>
        </row>
        <row r="41">
          <cell r="G41">
            <v>15000</v>
          </cell>
          <cell r="H41">
            <v>12500</v>
          </cell>
          <cell r="I41">
            <v>12500</v>
          </cell>
        </row>
        <row r="42">
          <cell r="G42">
            <v>261499</v>
          </cell>
          <cell r="H42">
            <v>0</v>
          </cell>
          <cell r="I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29">
          <cell r="G29">
            <v>1000</v>
          </cell>
          <cell r="H29">
            <v>1000</v>
          </cell>
          <cell r="I29">
            <v>1000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295" t="s">
        <v>315</v>
      </c>
      <c r="D1" s="295"/>
      <c r="E1" s="295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96" t="s">
        <v>325</v>
      </c>
      <c r="B4" s="296"/>
      <c r="C4" s="296"/>
      <c r="D4" s="297"/>
      <c r="E4" s="297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1.75" customHeight="1">
      <c r="C1" s="295" t="s">
        <v>432</v>
      </c>
      <c r="D1" s="295"/>
      <c r="E1" s="295"/>
    </row>
    <row r="2" spans="1:6" ht="114.75" customHeight="1">
      <c r="A2" s="39"/>
      <c r="C2" s="360" t="s">
        <v>408</v>
      </c>
      <c r="D2" s="361"/>
      <c r="E2" s="361"/>
      <c r="F2" s="40"/>
    </row>
    <row r="3" spans="1:5" ht="105.75" customHeight="1">
      <c r="A3" s="362" t="s">
        <v>409</v>
      </c>
      <c r="B3" s="362"/>
      <c r="C3" s="362"/>
      <c r="D3" s="362"/>
      <c r="E3" s="362"/>
    </row>
    <row r="4" spans="1:5" ht="6.75" customHeight="1">
      <c r="A4" s="42"/>
      <c r="C4" s="41"/>
      <c r="D4" s="41"/>
      <c r="E4" s="41"/>
    </row>
    <row r="5" spans="1:5" ht="16.5" customHeight="1">
      <c r="A5" s="363" t="s">
        <v>90</v>
      </c>
      <c r="B5" s="364" t="s">
        <v>34</v>
      </c>
      <c r="C5" s="365" t="s">
        <v>1</v>
      </c>
      <c r="D5" s="365"/>
      <c r="E5" s="365"/>
    </row>
    <row r="6" spans="1:5" ht="29.25" customHeight="1">
      <c r="A6" s="363"/>
      <c r="B6" s="364"/>
      <c r="C6" s="45" t="s">
        <v>290</v>
      </c>
      <c r="D6" s="45" t="s">
        <v>392</v>
      </c>
      <c r="E6" s="45" t="s">
        <v>393</v>
      </c>
    </row>
    <row r="7" spans="1:5" ht="33">
      <c r="A7" s="46" t="s">
        <v>91</v>
      </c>
      <c r="B7" s="47" t="s">
        <v>92</v>
      </c>
      <c r="C7" s="48">
        <f>C8+C9+C12+C11+C10</f>
        <v>2051088.16</v>
      </c>
      <c r="D7" s="48">
        <f>SUM(D8:D12)</f>
        <v>1401097.5</v>
      </c>
      <c r="E7" s="48">
        <f>SUM(E8:E12)</f>
        <v>1382465</v>
      </c>
    </row>
    <row r="8" spans="1:5" ht="66">
      <c r="A8" s="49" t="s">
        <v>93</v>
      </c>
      <c r="B8" s="50" t="s">
        <v>94</v>
      </c>
      <c r="C8" s="51">
        <f>'Прил.5'!G9</f>
        <v>667000</v>
      </c>
      <c r="D8" s="51">
        <f>'[2]Прил.5'!H9</f>
        <v>539795</v>
      </c>
      <c r="E8" s="51">
        <f>'[2]Прил.5'!I9</f>
        <v>545000</v>
      </c>
    </row>
    <row r="9" spans="1:5" ht="99">
      <c r="A9" s="49" t="s">
        <v>95</v>
      </c>
      <c r="B9" s="50" t="s">
        <v>96</v>
      </c>
      <c r="C9" s="51">
        <f>'Прил.5'!G10+'Прил.5'!G11+'Прил.5'!G12</f>
        <v>1123200</v>
      </c>
      <c r="D9" s="51">
        <f>'[2]Прил.5'!H10+'[2]Прил.5'!H11+'[2]Прил.5'!H12</f>
        <v>727680</v>
      </c>
      <c r="E9" s="51">
        <f>'[2]Прил.5'!I10+'[2]Прил.5'!I11+'[2]Прил.5'!I12</f>
        <v>730000</v>
      </c>
    </row>
    <row r="10" spans="1:5" ht="82.5">
      <c r="A10" s="49" t="s">
        <v>410</v>
      </c>
      <c r="B10" s="50" t="s">
        <v>411</v>
      </c>
      <c r="C10" s="51">
        <f>'Прил.5'!G13</f>
        <v>46242.65</v>
      </c>
      <c r="D10" s="51">
        <f>'Прил.5'!H13</f>
        <v>46908</v>
      </c>
      <c r="E10" s="51">
        <f>'Прил.5'!I13</f>
        <v>46908</v>
      </c>
    </row>
    <row r="11" spans="1:5" ht="16.5">
      <c r="A11" s="49" t="s">
        <v>97</v>
      </c>
      <c r="B11" s="50" t="s">
        <v>98</v>
      </c>
      <c r="C11" s="51">
        <f>'[2]Прил.5'!G14</f>
        <v>50000</v>
      </c>
      <c r="D11" s="51">
        <f>'[2]Прил.5'!H14</f>
        <v>20000</v>
      </c>
      <c r="E11" s="51">
        <f>'[2]Прил.5'!I14</f>
        <v>20000</v>
      </c>
    </row>
    <row r="12" spans="1:5" s="43" customFormat="1" ht="33">
      <c r="A12" s="49" t="s">
        <v>99</v>
      </c>
      <c r="B12" s="50" t="s">
        <v>100</v>
      </c>
      <c r="C12" s="51">
        <f>'Прил.5'!G15+'Прил.5'!G16+'Прил.5'!G17+'Прил.5'!G18+'Прил.5'!G19+'Прил.5'!G20+'Прил.5'!G21+'Прил.5'!G23+'Прил.5'!G24+'Прил.5'!G22+'Прил.5'!G25</f>
        <v>164645.50999999995</v>
      </c>
      <c r="D12" s="51">
        <f>'Прил.5'!H15+'Прил.5'!H16+'Прил.5'!H17+'Прил.5'!H18+'Прил.5'!H19+'Прил.5'!H20+'Прил.5'!H21+'Прил.5'!H23+'Прил.5'!H24+'Прил.5'!H22+'Прил.5'!H25</f>
        <v>66714.5</v>
      </c>
      <c r="E12" s="51">
        <f>'Прил.5'!I15+'Прил.5'!I16+'Прил.5'!I17+'Прил.5'!I18+'Прил.5'!I19+'Прил.5'!I20+'Прил.5'!I21+'Прил.5'!I23+'Прил.5'!I24+'Прил.5'!I22+'Прил.5'!I25</f>
        <v>40557</v>
      </c>
    </row>
    <row r="13" spans="1:5" ht="16.5">
      <c r="A13" s="46" t="s">
        <v>101</v>
      </c>
      <c r="B13" s="47" t="s">
        <v>102</v>
      </c>
      <c r="C13" s="48">
        <f>SUM(C14)</f>
        <v>101000</v>
      </c>
      <c r="D13" s="48">
        <f>SUM(D14)</f>
        <v>98600</v>
      </c>
      <c r="E13" s="48">
        <f>SUM(E14)</f>
        <v>101900</v>
      </c>
    </row>
    <row r="14" spans="1:5" ht="33">
      <c r="A14" s="49" t="s">
        <v>103</v>
      </c>
      <c r="B14" s="50" t="s">
        <v>104</v>
      </c>
      <c r="C14" s="51">
        <f>'Прил.5'!G26</f>
        <v>101000</v>
      </c>
      <c r="D14" s="51">
        <f>'[2]Прил.5'!H26</f>
        <v>98600</v>
      </c>
      <c r="E14" s="51">
        <f>'[2]Прил.5'!I26</f>
        <v>101900</v>
      </c>
    </row>
    <row r="15" spans="1:5" ht="66">
      <c r="A15" s="46" t="s">
        <v>105</v>
      </c>
      <c r="B15" s="47" t="s">
        <v>106</v>
      </c>
      <c r="C15" s="48">
        <f>C16</f>
        <v>50000</v>
      </c>
      <c r="D15" s="48">
        <f>D16</f>
        <v>15000</v>
      </c>
      <c r="E15" s="48">
        <f>E16</f>
        <v>15000</v>
      </c>
    </row>
    <row r="16" spans="1:5" ht="66">
      <c r="A16" s="49" t="s">
        <v>236</v>
      </c>
      <c r="B16" s="50" t="s">
        <v>412</v>
      </c>
      <c r="C16" s="54">
        <f>'[2]Прил.5'!G27</f>
        <v>50000</v>
      </c>
      <c r="D16" s="54">
        <f>'[2]Прил.5'!H27</f>
        <v>15000</v>
      </c>
      <c r="E16" s="54">
        <f>'[2]Прил.5'!I27</f>
        <v>15000</v>
      </c>
    </row>
    <row r="17" spans="1:5" ht="33">
      <c r="A17" s="46" t="s">
        <v>107</v>
      </c>
      <c r="B17" s="47" t="s">
        <v>108</v>
      </c>
      <c r="C17" s="48">
        <f>SUM(C18:C19)</f>
        <v>617818.56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413</v>
      </c>
      <c r="B18" s="50" t="s">
        <v>414</v>
      </c>
      <c r="C18" s="51">
        <f>'Прил.5'!G28+'Прил.5'!G29</f>
        <v>616818.56</v>
      </c>
      <c r="D18" s="51">
        <f>'Прил.5'!H28+'Прил.5'!H29</f>
        <v>569020.81</v>
      </c>
      <c r="E18" s="51">
        <f>'[2]Прил.5'!I28+'[2]Прил.5'!I29</f>
        <v>569020.81</v>
      </c>
    </row>
    <row r="19" spans="1:5" ht="33">
      <c r="A19" s="49" t="s">
        <v>109</v>
      </c>
      <c r="B19" s="50" t="s">
        <v>110</v>
      </c>
      <c r="C19" s="51">
        <f>'[3]Прил.7'!G29</f>
        <v>1000</v>
      </c>
      <c r="D19" s="51">
        <f>'[3]Прил.7'!H29</f>
        <v>1000</v>
      </c>
      <c r="E19" s="51">
        <f>'[3]Прил.7'!I29</f>
        <v>1000</v>
      </c>
    </row>
    <row r="20" spans="1:5" s="44" customFormat="1" ht="49.5">
      <c r="A20" s="46" t="s">
        <v>111</v>
      </c>
      <c r="B20" s="47" t="s">
        <v>112</v>
      </c>
      <c r="C20" s="48">
        <f>SUM(C21:C22)</f>
        <v>857227.33</v>
      </c>
      <c r="D20" s="48">
        <f>SUM(D21:D22)</f>
        <v>481165.70999999996</v>
      </c>
      <c r="E20" s="48">
        <f>SUM(E21:E22)</f>
        <v>486165.70999999996</v>
      </c>
    </row>
    <row r="21" spans="1:5" ht="16.5">
      <c r="A21" s="49" t="s">
        <v>113</v>
      </c>
      <c r="B21" s="50" t="s">
        <v>114</v>
      </c>
      <c r="C21" s="51">
        <f>'[2]Прил.5'!G31+'[2]Прил.5'!G32</f>
        <v>174561.62</v>
      </c>
      <c r="D21" s="51">
        <f>'[2]Прил.5'!H31+'[2]Прил.5'!H32</f>
        <v>80000</v>
      </c>
      <c r="E21" s="51">
        <f>'[2]Прил.5'!I31+'[2]Прил.5'!I32</f>
        <v>80000</v>
      </c>
    </row>
    <row r="22" spans="1:5" s="43" customFormat="1" ht="16.5">
      <c r="A22" s="49" t="s">
        <v>115</v>
      </c>
      <c r="B22" s="50" t="s">
        <v>116</v>
      </c>
      <c r="C22" s="53">
        <f>'[2]Прил.5'!G33+'[2]Прил.5'!G34+'[2]Прил.5'!G35+'[2]Прил.5'!G36</f>
        <v>682665.71</v>
      </c>
      <c r="D22" s="53">
        <f>'[2]Прил.5'!H33+'[2]Прил.5'!H34+'[2]Прил.5'!H35+'[2]Прил.5'!H36</f>
        <v>401165.70999999996</v>
      </c>
      <c r="E22" s="53">
        <f>'[2]Прил.5'!I33+'[2]Прил.5'!I34+'[2]Прил.5'!I35+'[2]Прил.5'!I36</f>
        <v>406165.70999999996</v>
      </c>
    </row>
    <row r="23" spans="1:5" ht="16.5">
      <c r="A23" s="46" t="s">
        <v>117</v>
      </c>
      <c r="B23" s="47" t="s">
        <v>118</v>
      </c>
      <c r="C23" s="55">
        <v>1000</v>
      </c>
      <c r="D23" s="55">
        <v>1000</v>
      </c>
      <c r="E23" s="55">
        <v>1000</v>
      </c>
    </row>
    <row r="24" spans="1:5" ht="16.5">
      <c r="A24" s="49" t="s">
        <v>128</v>
      </c>
      <c r="B24" s="50" t="s">
        <v>415</v>
      </c>
      <c r="C24" s="53">
        <f>'[3]Прил.7'!G37</f>
        <v>1000</v>
      </c>
      <c r="D24" s="53">
        <f>'[3]Прил.7'!H37</f>
        <v>1000</v>
      </c>
      <c r="E24" s="53">
        <f>'[3]Прил.7'!I37</f>
        <v>1000</v>
      </c>
    </row>
    <row r="25" spans="1:5" ht="33">
      <c r="A25" s="46" t="s">
        <v>119</v>
      </c>
      <c r="B25" s="47" t="s">
        <v>120</v>
      </c>
      <c r="C25" s="48">
        <f>C26</f>
        <v>1758499</v>
      </c>
      <c r="D25" s="48">
        <f>D26</f>
        <v>1017400</v>
      </c>
      <c r="E25" s="48">
        <f>E26</f>
        <v>923340</v>
      </c>
    </row>
    <row r="26" spans="1:5" ht="16.5">
      <c r="A26" s="49" t="s">
        <v>121</v>
      </c>
      <c r="B26" s="50" t="s">
        <v>122</v>
      </c>
      <c r="C26" s="54">
        <f>'[2]Прил.5'!G38+'[2]Прил.5'!G39+'[2]Прил.5'!G40+'[2]Прил.5'!G41+'[2]Прил.5'!G42</f>
        <v>1758499</v>
      </c>
      <c r="D26" s="54">
        <f>'[2]Прил.5'!H38+'[2]Прил.5'!H39+'[2]Прил.5'!H40+'[2]Прил.5'!H41+'[2]Прил.5'!H42</f>
        <v>1017400</v>
      </c>
      <c r="E26" s="54">
        <f>'[2]Прил.5'!I38+'[2]Прил.5'!I39+'[2]Прил.5'!I40+'[2]Прил.5'!I41+'[2]Прил.5'!I42</f>
        <v>923340</v>
      </c>
    </row>
    <row r="27" spans="1:5" ht="16.5">
      <c r="A27" s="46" t="s">
        <v>126</v>
      </c>
      <c r="B27" s="47" t="s">
        <v>123</v>
      </c>
      <c r="C27" s="48">
        <f>C28</f>
        <v>115020</v>
      </c>
      <c r="D27" s="48">
        <f>D28</f>
        <v>115020</v>
      </c>
      <c r="E27" s="48">
        <f>E28</f>
        <v>115020</v>
      </c>
    </row>
    <row r="28" spans="1:5" ht="16.5">
      <c r="A28" s="49" t="s">
        <v>127</v>
      </c>
      <c r="B28" s="50" t="s">
        <v>124</v>
      </c>
      <c r="C28" s="53">
        <f>'[3]Прил.7'!G43</f>
        <v>115020</v>
      </c>
      <c r="D28" s="53">
        <f>'[3]Прил.7'!H43</f>
        <v>115020</v>
      </c>
      <c r="E28" s="53">
        <f>'[3]Прил.7'!I43</f>
        <v>115020</v>
      </c>
    </row>
    <row r="29" spans="1:5" ht="16.5">
      <c r="A29" s="359" t="s">
        <v>125</v>
      </c>
      <c r="B29" s="359"/>
      <c r="C29" s="48">
        <f>C27+C25+C23+C20+C17+C15+C13+C7</f>
        <v>5551653.05</v>
      </c>
      <c r="D29" s="48">
        <f>SUM(D7+D13+D15+D17+D20+D23+D25+D27)</f>
        <v>3699304.02</v>
      </c>
      <c r="E29" s="48">
        <f>SUM(E7+E13+E15+E17+E20+E23+E25+E27)</f>
        <v>3594911.52</v>
      </c>
    </row>
  </sheetData>
  <sheetProtection/>
  <mergeCells count="7">
    <mergeCell ref="A29:B29"/>
    <mergeCell ref="C1:E1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48.5" customHeight="1">
      <c r="B1" s="366" t="s">
        <v>433</v>
      </c>
      <c r="C1" s="366"/>
      <c r="D1" s="366"/>
      <c r="E1" s="366"/>
      <c r="F1" s="366"/>
    </row>
    <row r="2" spans="2:6" ht="171" customHeight="1">
      <c r="B2" s="366" t="s">
        <v>417</v>
      </c>
      <c r="C2" s="367"/>
      <c r="D2" s="367"/>
      <c r="E2" s="367"/>
      <c r="F2" s="367"/>
    </row>
    <row r="3" spans="1:6" ht="81.75" customHeight="1">
      <c r="A3" s="302" t="s">
        <v>418</v>
      </c>
      <c r="B3" s="302"/>
      <c r="C3" s="302"/>
      <c r="D3" s="302"/>
      <c r="E3" s="302"/>
      <c r="F3" s="302"/>
    </row>
    <row r="4" ht="15.75" thickBot="1"/>
    <row r="5" spans="1:4" ht="55.5" customHeight="1" thickBot="1">
      <c r="A5" s="368" t="s">
        <v>419</v>
      </c>
      <c r="B5" s="370" t="s">
        <v>21</v>
      </c>
      <c r="C5" s="371"/>
      <c r="D5" s="372"/>
    </row>
    <row r="6" spans="1:4" ht="19.5" thickBot="1">
      <c r="A6" s="369"/>
      <c r="B6" s="292" t="s">
        <v>290</v>
      </c>
      <c r="C6" s="292" t="s">
        <v>392</v>
      </c>
      <c r="D6" s="292" t="s">
        <v>393</v>
      </c>
    </row>
    <row r="7" spans="1:4" ht="58.5" customHeight="1" thickBot="1">
      <c r="A7" s="293" t="s">
        <v>420</v>
      </c>
      <c r="B7" s="292">
        <v>0</v>
      </c>
      <c r="C7" s="292">
        <v>0</v>
      </c>
      <c r="D7" s="292">
        <v>0</v>
      </c>
    </row>
    <row r="8" spans="1:4" ht="21.75" customHeight="1" thickBot="1">
      <c r="A8" s="293" t="s">
        <v>421</v>
      </c>
      <c r="B8" s="292">
        <v>0</v>
      </c>
      <c r="C8" s="292">
        <v>0</v>
      </c>
      <c r="D8" s="292">
        <v>0</v>
      </c>
    </row>
    <row r="9" spans="1:4" ht="57" thickBot="1">
      <c r="A9" s="294" t="s">
        <v>422</v>
      </c>
      <c r="B9" s="292">
        <v>0</v>
      </c>
      <c r="C9" s="292">
        <v>0</v>
      </c>
      <c r="D9" s="292">
        <v>0</v>
      </c>
    </row>
    <row r="10" spans="1:4" ht="21" customHeight="1" thickBot="1">
      <c r="A10" s="293" t="s">
        <v>423</v>
      </c>
      <c r="B10" s="292">
        <v>0</v>
      </c>
      <c r="C10" s="292">
        <v>0</v>
      </c>
      <c r="D10" s="292">
        <v>0</v>
      </c>
    </row>
    <row r="11" spans="1:4" ht="57" thickBot="1">
      <c r="A11" s="294" t="s">
        <v>424</v>
      </c>
      <c r="B11" s="292">
        <v>0</v>
      </c>
      <c r="C11" s="292">
        <v>0</v>
      </c>
      <c r="D11" s="292">
        <v>0</v>
      </c>
    </row>
    <row r="12" spans="1:4" ht="57" thickBot="1">
      <c r="A12" s="294" t="s">
        <v>425</v>
      </c>
      <c r="B12" s="292">
        <v>0</v>
      </c>
      <c r="C12" s="292">
        <v>0</v>
      </c>
      <c r="D12" s="292">
        <v>0</v>
      </c>
    </row>
    <row r="13" spans="1:4" ht="108" customHeight="1" thickBot="1">
      <c r="A13" s="294" t="s">
        <v>429</v>
      </c>
      <c r="B13" s="292">
        <v>0</v>
      </c>
      <c r="C13" s="292">
        <v>0</v>
      </c>
      <c r="D13" s="292">
        <v>0</v>
      </c>
    </row>
    <row r="14" spans="1:4" ht="19.5" thickBot="1">
      <c r="A14" s="293" t="s">
        <v>426</v>
      </c>
      <c r="B14" s="292">
        <v>0</v>
      </c>
      <c r="C14" s="292">
        <v>0</v>
      </c>
      <c r="D14" s="292">
        <v>0</v>
      </c>
    </row>
    <row r="15" spans="1:4" ht="19.5" thickBot="1">
      <c r="A15" s="293" t="s">
        <v>427</v>
      </c>
      <c r="B15" s="292">
        <v>0</v>
      </c>
      <c r="C15" s="292">
        <v>0</v>
      </c>
      <c r="D15" s="292">
        <v>0</v>
      </c>
    </row>
    <row r="16" spans="1:4" ht="19.5" customHeight="1" thickBot="1">
      <c r="A16" s="293" t="s">
        <v>428</v>
      </c>
      <c r="B16" s="292">
        <v>0</v>
      </c>
      <c r="C16" s="292">
        <v>0</v>
      </c>
      <c r="D16" s="292">
        <v>0</v>
      </c>
    </row>
    <row r="18" ht="21" customHeight="1"/>
    <row r="19" ht="22.5" customHeight="1"/>
  </sheetData>
  <sheetProtection/>
  <mergeCells count="5">
    <mergeCell ref="B2:F2"/>
    <mergeCell ref="A3:F3"/>
    <mergeCell ref="A5:A6"/>
    <mergeCell ref="B5:D5"/>
    <mergeCell ref="B1:F1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66" t="s">
        <v>318</v>
      </c>
      <c r="E1" s="366"/>
      <c r="F1" s="366"/>
      <c r="G1" s="366"/>
    </row>
    <row r="2" spans="1:7" ht="35.25" customHeight="1">
      <c r="A2" s="302" t="s">
        <v>294</v>
      </c>
      <c r="B2" s="302"/>
      <c r="C2" s="302"/>
      <c r="D2" s="302"/>
      <c r="E2" s="302"/>
      <c r="F2" s="302"/>
      <c r="G2" s="302"/>
    </row>
    <row r="3" ht="4.5" customHeight="1"/>
    <row r="4" spans="1:7" s="9" customFormat="1" ht="39.75" customHeight="1">
      <c r="A4" s="357" t="s">
        <v>34</v>
      </c>
      <c r="B4" s="357" t="s">
        <v>85</v>
      </c>
      <c r="C4" s="357" t="s">
        <v>89</v>
      </c>
      <c r="D4" s="357" t="s">
        <v>86</v>
      </c>
      <c r="E4" s="357" t="s">
        <v>35</v>
      </c>
      <c r="F4" s="357" t="s">
        <v>87</v>
      </c>
      <c r="G4" s="357" t="s">
        <v>88</v>
      </c>
    </row>
    <row r="5" spans="1:7" s="9" customFormat="1" ht="102" customHeight="1">
      <c r="A5" s="358"/>
      <c r="B5" s="358"/>
      <c r="C5" s="358"/>
      <c r="D5" s="358"/>
      <c r="E5" s="358"/>
      <c r="F5" s="358"/>
      <c r="G5" s="358"/>
    </row>
    <row r="6" spans="1:7" s="32" customFormat="1" ht="47.25">
      <c r="A6" s="153" t="s">
        <v>289</v>
      </c>
      <c r="B6" s="128" t="s">
        <v>137</v>
      </c>
      <c r="C6" s="128" t="s">
        <v>72</v>
      </c>
      <c r="D6" s="128" t="s">
        <v>72</v>
      </c>
      <c r="E6" s="128" t="s">
        <v>73</v>
      </c>
      <c r="F6" s="128" t="s">
        <v>74</v>
      </c>
      <c r="G6" s="129">
        <f>G36</f>
        <v>3926993.5399999996</v>
      </c>
    </row>
    <row r="7" spans="1:12" s="12" customFormat="1" ht="150" customHeight="1">
      <c r="A7" s="24" t="s">
        <v>138</v>
      </c>
      <c r="B7" s="130">
        <v>805</v>
      </c>
      <c r="C7" s="131" t="s">
        <v>75</v>
      </c>
      <c r="D7" s="131" t="s">
        <v>76</v>
      </c>
      <c r="E7" s="131" t="s">
        <v>278</v>
      </c>
      <c r="F7" s="132" t="s">
        <v>44</v>
      </c>
      <c r="G7" s="133">
        <v>555000</v>
      </c>
      <c r="L7" s="93"/>
    </row>
    <row r="8" spans="1:10" s="12" customFormat="1" ht="153" customHeight="1">
      <c r="A8" s="20" t="s">
        <v>140</v>
      </c>
      <c r="B8" s="130">
        <v>805</v>
      </c>
      <c r="C8" s="127" t="s">
        <v>75</v>
      </c>
      <c r="D8" s="127" t="s">
        <v>77</v>
      </c>
      <c r="E8" s="134" t="s">
        <v>222</v>
      </c>
      <c r="F8" s="134" t="s">
        <v>44</v>
      </c>
      <c r="G8" s="135">
        <v>697000</v>
      </c>
      <c r="I8" s="150"/>
      <c r="J8" s="93"/>
    </row>
    <row r="9" spans="1:10" s="9" customFormat="1" ht="94.5" customHeight="1">
      <c r="A9" s="20" t="s">
        <v>142</v>
      </c>
      <c r="B9" s="130">
        <v>805</v>
      </c>
      <c r="C9" s="127" t="s">
        <v>75</v>
      </c>
      <c r="D9" s="127" t="s">
        <v>77</v>
      </c>
      <c r="E9" s="134" t="s">
        <v>222</v>
      </c>
      <c r="F9" s="134" t="s">
        <v>40</v>
      </c>
      <c r="G9" s="135">
        <v>151190</v>
      </c>
      <c r="I9" s="15"/>
      <c r="J9" s="15"/>
    </row>
    <row r="10" spans="1:7" s="9" customFormat="1" ht="78.75" customHeight="1">
      <c r="A10" s="20" t="s">
        <v>159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45</v>
      </c>
      <c r="G10" s="135">
        <v>3000</v>
      </c>
    </row>
    <row r="11" spans="1:7" s="9" customFormat="1" ht="47.25">
      <c r="A11" s="20" t="s">
        <v>313</v>
      </c>
      <c r="B11" s="130">
        <v>805</v>
      </c>
      <c r="C11" s="127" t="s">
        <v>75</v>
      </c>
      <c r="D11" s="127" t="s">
        <v>71</v>
      </c>
      <c r="E11" s="134" t="s">
        <v>312</v>
      </c>
      <c r="F11" s="134" t="s">
        <v>45</v>
      </c>
      <c r="G11" s="135">
        <v>100000</v>
      </c>
    </row>
    <row r="12" spans="1:7" s="17" customFormat="1" ht="64.5" customHeight="1">
      <c r="A12" s="20" t="s">
        <v>143</v>
      </c>
      <c r="B12" s="130">
        <v>805</v>
      </c>
      <c r="C12" s="127" t="s">
        <v>75</v>
      </c>
      <c r="D12" s="127" t="s">
        <v>78</v>
      </c>
      <c r="E12" s="134" t="s">
        <v>231</v>
      </c>
      <c r="F12" s="134" t="s">
        <v>45</v>
      </c>
      <c r="G12" s="135">
        <v>20000</v>
      </c>
    </row>
    <row r="13" spans="1:7" s="9" customFormat="1" ht="157.5">
      <c r="A13" s="20" t="s">
        <v>144</v>
      </c>
      <c r="B13" s="160">
        <v>805</v>
      </c>
      <c r="C13" s="161" t="s">
        <v>75</v>
      </c>
      <c r="D13" s="161" t="s">
        <v>79</v>
      </c>
      <c r="E13" s="134" t="s">
        <v>285</v>
      </c>
      <c r="F13" s="127" t="s">
        <v>40</v>
      </c>
      <c r="G13" s="136">
        <v>20000</v>
      </c>
    </row>
    <row r="14" spans="1:7" s="9" customFormat="1" ht="81.75" customHeight="1">
      <c r="A14" s="170" t="s">
        <v>257</v>
      </c>
      <c r="B14" s="165">
        <v>805</v>
      </c>
      <c r="C14" s="166" t="s">
        <v>75</v>
      </c>
      <c r="D14" s="166" t="s">
        <v>79</v>
      </c>
      <c r="E14" s="171" t="s">
        <v>286</v>
      </c>
      <c r="F14" s="161" t="s">
        <v>40</v>
      </c>
      <c r="G14" s="162">
        <v>5000</v>
      </c>
    </row>
    <row r="15" spans="1:7" s="9" customFormat="1" ht="204.75">
      <c r="A15" s="164" t="s">
        <v>305</v>
      </c>
      <c r="B15" s="163" t="s">
        <v>137</v>
      </c>
      <c r="C15" s="163" t="s">
        <v>75</v>
      </c>
      <c r="D15" s="163" t="s">
        <v>79</v>
      </c>
      <c r="E15" s="168" t="s">
        <v>298</v>
      </c>
      <c r="F15" s="168">
        <v>200</v>
      </c>
      <c r="G15" s="169">
        <v>125.14</v>
      </c>
    </row>
    <row r="16" spans="1:7" s="9" customFormat="1" ht="299.25">
      <c r="A16" s="167" t="s">
        <v>306</v>
      </c>
      <c r="B16" s="163" t="s">
        <v>137</v>
      </c>
      <c r="C16" s="163" t="s">
        <v>75</v>
      </c>
      <c r="D16" s="163" t="s">
        <v>79</v>
      </c>
      <c r="E16" s="168" t="s">
        <v>299</v>
      </c>
      <c r="F16" s="168">
        <v>200</v>
      </c>
      <c r="G16" s="169">
        <v>526.87</v>
      </c>
    </row>
    <row r="17" spans="1:7" s="9" customFormat="1" ht="126">
      <c r="A17" s="167" t="s">
        <v>311</v>
      </c>
      <c r="B17" s="163" t="s">
        <v>137</v>
      </c>
      <c r="C17" s="163" t="s">
        <v>75</v>
      </c>
      <c r="D17" s="163" t="s">
        <v>79</v>
      </c>
      <c r="E17" s="168" t="s">
        <v>300</v>
      </c>
      <c r="F17" s="168">
        <v>200</v>
      </c>
      <c r="G17" s="169">
        <v>125.14</v>
      </c>
    </row>
    <row r="18" spans="1:7" s="9" customFormat="1" ht="157.5">
      <c r="A18" s="167" t="s">
        <v>310</v>
      </c>
      <c r="B18" s="163" t="s">
        <v>137</v>
      </c>
      <c r="C18" s="163" t="s">
        <v>75</v>
      </c>
      <c r="D18" s="163" t="s">
        <v>79</v>
      </c>
      <c r="E18" s="168" t="s">
        <v>303</v>
      </c>
      <c r="F18" s="168">
        <v>200</v>
      </c>
      <c r="G18" s="169">
        <v>125.14</v>
      </c>
    </row>
    <row r="19" spans="1:7" s="9" customFormat="1" ht="204.75">
      <c r="A19" s="167" t="s">
        <v>307</v>
      </c>
      <c r="B19" s="163" t="s">
        <v>137</v>
      </c>
      <c r="C19" s="163" t="s">
        <v>75</v>
      </c>
      <c r="D19" s="163" t="s">
        <v>79</v>
      </c>
      <c r="E19" s="168" t="s">
        <v>304</v>
      </c>
      <c r="F19" s="168">
        <v>200</v>
      </c>
      <c r="G19" s="169">
        <v>125.14</v>
      </c>
    </row>
    <row r="20" spans="1:7" s="9" customFormat="1" ht="189">
      <c r="A20" s="167" t="s">
        <v>308</v>
      </c>
      <c r="B20" s="163" t="s">
        <v>137</v>
      </c>
      <c r="C20" s="163" t="s">
        <v>75</v>
      </c>
      <c r="D20" s="163" t="s">
        <v>79</v>
      </c>
      <c r="E20" s="168" t="s">
        <v>302</v>
      </c>
      <c r="F20" s="168">
        <v>200</v>
      </c>
      <c r="G20" s="169">
        <v>125.14</v>
      </c>
    </row>
    <row r="21" spans="1:7" s="9" customFormat="1" ht="141.75">
      <c r="A21" s="167" t="s">
        <v>309</v>
      </c>
      <c r="B21" s="163" t="s">
        <v>137</v>
      </c>
      <c r="C21" s="163" t="s">
        <v>75</v>
      </c>
      <c r="D21" s="163" t="s">
        <v>79</v>
      </c>
      <c r="E21" s="168" t="s">
        <v>301</v>
      </c>
      <c r="F21" s="168">
        <v>200</v>
      </c>
      <c r="G21" s="169">
        <v>125.14</v>
      </c>
    </row>
    <row r="22" spans="1:7" s="9" customFormat="1" ht="70.5" customHeight="1">
      <c r="A22" s="20" t="s">
        <v>288</v>
      </c>
      <c r="B22" s="130">
        <v>805</v>
      </c>
      <c r="C22" s="127" t="s">
        <v>75</v>
      </c>
      <c r="D22" s="127" t="s">
        <v>79</v>
      </c>
      <c r="E22" s="134" t="s">
        <v>263</v>
      </c>
      <c r="F22" s="127" t="s">
        <v>40</v>
      </c>
      <c r="G22" s="136">
        <v>55000</v>
      </c>
    </row>
    <row r="23" spans="1:7" s="9" customFormat="1" ht="141" customHeight="1">
      <c r="A23" s="20" t="s">
        <v>235</v>
      </c>
      <c r="B23" s="130">
        <v>805</v>
      </c>
      <c r="C23" s="127" t="s">
        <v>76</v>
      </c>
      <c r="D23" s="127" t="s">
        <v>80</v>
      </c>
      <c r="E23" s="134" t="s">
        <v>232</v>
      </c>
      <c r="F23" s="134" t="s">
        <v>44</v>
      </c>
      <c r="G23" s="135">
        <v>81000</v>
      </c>
    </row>
    <row r="24" spans="1:7" s="9" customFormat="1" ht="80.25" customHeight="1">
      <c r="A24" s="20" t="s">
        <v>48</v>
      </c>
      <c r="B24" s="130">
        <v>805</v>
      </c>
      <c r="C24" s="127" t="s">
        <v>80</v>
      </c>
      <c r="D24" s="127" t="s">
        <v>81</v>
      </c>
      <c r="E24" s="134" t="s">
        <v>225</v>
      </c>
      <c r="F24" s="134" t="s">
        <v>40</v>
      </c>
      <c r="G24" s="135">
        <v>20000</v>
      </c>
    </row>
    <row r="25" spans="1:7" s="9" customFormat="1" ht="82.5" customHeight="1">
      <c r="A25" s="20" t="s">
        <v>51</v>
      </c>
      <c r="B25" s="130">
        <v>805</v>
      </c>
      <c r="C25" s="127" t="s">
        <v>77</v>
      </c>
      <c r="D25" s="127" t="s">
        <v>82</v>
      </c>
      <c r="E25" s="134" t="s">
        <v>270</v>
      </c>
      <c r="F25" s="134" t="s">
        <v>40</v>
      </c>
      <c r="G25" s="135">
        <v>1000</v>
      </c>
    </row>
    <row r="26" spans="1:7" s="9" customFormat="1" ht="61.5" customHeight="1">
      <c r="A26" s="20" t="s">
        <v>282</v>
      </c>
      <c r="B26" s="130">
        <v>805</v>
      </c>
      <c r="C26" s="127" t="s">
        <v>83</v>
      </c>
      <c r="D26" s="127" t="s">
        <v>76</v>
      </c>
      <c r="E26" s="134" t="s">
        <v>233</v>
      </c>
      <c r="F26" s="134" t="s">
        <v>40</v>
      </c>
      <c r="G26" s="135">
        <v>95011.83</v>
      </c>
    </row>
    <row r="27" spans="1:7" s="9" customFormat="1" ht="61.5" customHeight="1">
      <c r="A27" s="20" t="s">
        <v>39</v>
      </c>
      <c r="B27" s="130">
        <v>805</v>
      </c>
      <c r="C27" s="127" t="s">
        <v>83</v>
      </c>
      <c r="D27" s="127" t="s">
        <v>80</v>
      </c>
      <c r="E27" s="134" t="s">
        <v>228</v>
      </c>
      <c r="F27" s="134" t="s">
        <v>40</v>
      </c>
      <c r="G27" s="135">
        <v>286000</v>
      </c>
    </row>
    <row r="28" spans="1:12" s="9" customFormat="1" ht="54" customHeight="1">
      <c r="A28" s="149" t="s">
        <v>283</v>
      </c>
      <c r="B28" s="130">
        <v>805</v>
      </c>
      <c r="C28" s="127" t="s">
        <v>83</v>
      </c>
      <c r="D28" s="127" t="s">
        <v>80</v>
      </c>
      <c r="E28" s="134" t="s">
        <v>284</v>
      </c>
      <c r="F28" s="134" t="s">
        <v>40</v>
      </c>
      <c r="G28" s="135">
        <v>5000</v>
      </c>
      <c r="J28" s="15"/>
      <c r="L28" s="15"/>
    </row>
    <row r="29" spans="1:7" s="9" customFormat="1" ht="99.75" customHeight="1">
      <c r="A29" s="20" t="s">
        <v>146</v>
      </c>
      <c r="B29" s="130">
        <v>805</v>
      </c>
      <c r="C29" s="127" t="s">
        <v>71</v>
      </c>
      <c r="D29" s="127" t="s">
        <v>71</v>
      </c>
      <c r="E29" s="134" t="s">
        <v>273</v>
      </c>
      <c r="F29" s="134" t="s">
        <v>40</v>
      </c>
      <c r="G29" s="135">
        <v>1000</v>
      </c>
    </row>
    <row r="30" spans="1:15" s="9" customFormat="1" ht="108.75" customHeight="1">
      <c r="A30" s="38" t="s">
        <v>147</v>
      </c>
      <c r="B30" s="130">
        <v>805</v>
      </c>
      <c r="C30" s="134" t="s">
        <v>84</v>
      </c>
      <c r="D30" s="134" t="s">
        <v>75</v>
      </c>
      <c r="E30" s="134" t="s">
        <v>230</v>
      </c>
      <c r="F30" s="134" t="s">
        <v>44</v>
      </c>
      <c r="G30" s="135">
        <v>775000</v>
      </c>
      <c r="I30" s="15"/>
      <c r="K30" s="15"/>
      <c r="O30" s="15"/>
    </row>
    <row r="31" spans="1:15" s="9" customFormat="1" ht="83.25" customHeight="1">
      <c r="A31" s="20" t="s">
        <v>134</v>
      </c>
      <c r="B31" s="130">
        <v>805</v>
      </c>
      <c r="C31" s="127" t="s">
        <v>84</v>
      </c>
      <c r="D31" s="127" t="s">
        <v>75</v>
      </c>
      <c r="E31" s="134" t="s">
        <v>230</v>
      </c>
      <c r="F31" s="134" t="s">
        <v>40</v>
      </c>
      <c r="G31" s="135">
        <v>701000</v>
      </c>
      <c r="O31" s="15"/>
    </row>
    <row r="32" spans="1:7" s="9" customFormat="1" ht="88.5" customHeight="1">
      <c r="A32" s="149" t="s">
        <v>211</v>
      </c>
      <c r="B32" s="130">
        <v>805</v>
      </c>
      <c r="C32" s="127" t="s">
        <v>84</v>
      </c>
      <c r="D32" s="127" t="s">
        <v>75</v>
      </c>
      <c r="E32" s="134" t="s">
        <v>230</v>
      </c>
      <c r="F32" s="134" t="s">
        <v>45</v>
      </c>
      <c r="G32" s="135">
        <v>2000</v>
      </c>
    </row>
    <row r="33" spans="1:12" s="9" customFormat="1" ht="194.25" customHeight="1">
      <c r="A33" s="137" t="s">
        <v>261</v>
      </c>
      <c r="B33" s="130">
        <v>805</v>
      </c>
      <c r="C33" s="127" t="s">
        <v>84</v>
      </c>
      <c r="D33" s="127" t="s">
        <v>75</v>
      </c>
      <c r="E33" s="134" t="s">
        <v>259</v>
      </c>
      <c r="F33" s="134" t="s">
        <v>44</v>
      </c>
      <c r="G33" s="135">
        <v>16000</v>
      </c>
      <c r="L33" s="15"/>
    </row>
    <row r="34" spans="1:7" s="17" customFormat="1" ht="78.75" customHeight="1">
      <c r="A34" s="137" t="s">
        <v>261</v>
      </c>
      <c r="B34" s="130">
        <v>805</v>
      </c>
      <c r="C34" s="127" t="s">
        <v>84</v>
      </c>
      <c r="D34" s="127" t="s">
        <v>75</v>
      </c>
      <c r="E34" s="134" t="s">
        <v>260</v>
      </c>
      <c r="F34" s="134" t="s">
        <v>40</v>
      </c>
      <c r="G34" s="135">
        <v>221494</v>
      </c>
    </row>
    <row r="35" spans="1:7" ht="78.75">
      <c r="A35" s="20" t="s">
        <v>69</v>
      </c>
      <c r="B35" s="130">
        <v>805</v>
      </c>
      <c r="C35" s="127" t="s">
        <v>81</v>
      </c>
      <c r="D35" s="127" t="s">
        <v>75</v>
      </c>
      <c r="E35" s="134" t="s">
        <v>287</v>
      </c>
      <c r="F35" s="134" t="s">
        <v>62</v>
      </c>
      <c r="G35" s="135">
        <v>115020</v>
      </c>
    </row>
    <row r="36" spans="1:7" ht="15.75">
      <c r="A36" s="29" t="s">
        <v>63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73" t="s">
        <v>214</v>
      </c>
      <c r="F1" s="373"/>
      <c r="G1" s="373"/>
      <c r="H1" s="373"/>
    </row>
    <row r="2" spans="1:8" ht="39.75" customHeight="1">
      <c r="A2" s="302" t="s">
        <v>155</v>
      </c>
      <c r="B2" s="302"/>
      <c r="C2" s="302"/>
      <c r="D2" s="302"/>
      <c r="E2" s="302"/>
      <c r="F2" s="302"/>
      <c r="G2" s="302"/>
      <c r="H2" s="302"/>
    </row>
    <row r="3" ht="4.5" customHeight="1"/>
    <row r="4" spans="1:8" s="9" customFormat="1" ht="39.75" customHeight="1">
      <c r="A4" s="374" t="s">
        <v>34</v>
      </c>
      <c r="B4" s="374" t="s">
        <v>85</v>
      </c>
      <c r="C4" s="374" t="s">
        <v>89</v>
      </c>
      <c r="D4" s="374" t="s">
        <v>86</v>
      </c>
      <c r="E4" s="374" t="s">
        <v>35</v>
      </c>
      <c r="F4" s="374" t="s">
        <v>206</v>
      </c>
      <c r="G4" s="374" t="s">
        <v>156</v>
      </c>
      <c r="H4" s="377" t="s">
        <v>205</v>
      </c>
    </row>
    <row r="5" spans="1:8" s="9" customFormat="1" ht="102" customHeight="1">
      <c r="A5" s="375"/>
      <c r="B5" s="376"/>
      <c r="C5" s="375"/>
      <c r="D5" s="375"/>
      <c r="E5" s="375"/>
      <c r="F5" s="375"/>
      <c r="G5" s="375"/>
      <c r="H5" s="378"/>
    </row>
    <row r="6" spans="1:8" s="32" customFormat="1" ht="47.25">
      <c r="A6" s="34" t="s">
        <v>136</v>
      </c>
      <c r="B6" s="35" t="s">
        <v>137</v>
      </c>
      <c r="C6" s="35" t="s">
        <v>72</v>
      </c>
      <c r="D6" s="35" t="s">
        <v>72</v>
      </c>
      <c r="E6" s="35" t="s">
        <v>73</v>
      </c>
      <c r="F6" s="35" t="s">
        <v>74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138</v>
      </c>
      <c r="B7" s="24">
        <v>805</v>
      </c>
      <c r="C7" s="37" t="s">
        <v>75</v>
      </c>
      <c r="D7" s="37" t="s">
        <v>76</v>
      </c>
      <c r="E7" s="25" t="s">
        <v>139</v>
      </c>
      <c r="F7" s="25" t="s">
        <v>44</v>
      </c>
      <c r="G7" s="28">
        <v>469000</v>
      </c>
      <c r="H7" s="28">
        <v>469000</v>
      </c>
    </row>
    <row r="8" spans="1:8" s="12" customFormat="1" ht="157.5">
      <c r="A8" s="20" t="s">
        <v>157</v>
      </c>
      <c r="B8" s="24">
        <v>805</v>
      </c>
      <c r="C8" s="27" t="s">
        <v>75</v>
      </c>
      <c r="D8" s="27" t="s">
        <v>77</v>
      </c>
      <c r="E8" s="21" t="s">
        <v>141</v>
      </c>
      <c r="F8" s="21" t="s">
        <v>44</v>
      </c>
      <c r="G8" s="22">
        <v>672100</v>
      </c>
      <c r="H8" s="28">
        <v>672100</v>
      </c>
    </row>
    <row r="9" spans="1:8" s="9" customFormat="1" ht="94.5" customHeight="1">
      <c r="A9" s="20" t="s">
        <v>142</v>
      </c>
      <c r="B9" s="24">
        <v>805</v>
      </c>
      <c r="C9" s="27" t="s">
        <v>75</v>
      </c>
      <c r="D9" s="27" t="s">
        <v>77</v>
      </c>
      <c r="E9" s="21" t="s">
        <v>141</v>
      </c>
      <c r="F9" s="21" t="s">
        <v>40</v>
      </c>
      <c r="G9" s="22">
        <v>119769</v>
      </c>
      <c r="H9" s="26">
        <v>86031</v>
      </c>
    </row>
    <row r="10" spans="1:8" s="9" customFormat="1" ht="64.5" customHeight="1">
      <c r="A10" s="20" t="s">
        <v>143</v>
      </c>
      <c r="B10" s="24">
        <v>805</v>
      </c>
      <c r="C10" s="27" t="s">
        <v>75</v>
      </c>
      <c r="D10" s="27" t="s">
        <v>78</v>
      </c>
      <c r="E10" s="21" t="s">
        <v>55</v>
      </c>
      <c r="F10" s="21" t="s">
        <v>45</v>
      </c>
      <c r="G10" s="22">
        <v>20000</v>
      </c>
      <c r="H10" s="22">
        <v>20000</v>
      </c>
    </row>
    <row r="11" spans="1:8" s="17" customFormat="1" ht="50.25" customHeight="1">
      <c r="A11" s="20" t="s">
        <v>66</v>
      </c>
      <c r="B11" s="24">
        <v>805</v>
      </c>
      <c r="C11" s="27" t="s">
        <v>76</v>
      </c>
      <c r="D11" s="27" t="s">
        <v>80</v>
      </c>
      <c r="E11" s="21" t="s">
        <v>56</v>
      </c>
      <c r="F11" s="21" t="s">
        <v>44</v>
      </c>
      <c r="G11" s="22">
        <v>60200</v>
      </c>
      <c r="H11" s="22">
        <v>62400</v>
      </c>
    </row>
    <row r="12" spans="1:8" s="9" customFormat="1" ht="96" customHeight="1">
      <c r="A12" s="20" t="s">
        <v>57</v>
      </c>
      <c r="B12" s="24">
        <v>805</v>
      </c>
      <c r="C12" s="27" t="s">
        <v>76</v>
      </c>
      <c r="D12" s="27" t="s">
        <v>80</v>
      </c>
      <c r="E12" s="21" t="s">
        <v>56</v>
      </c>
      <c r="F12" s="21" t="s">
        <v>40</v>
      </c>
      <c r="G12" s="22">
        <v>1000</v>
      </c>
      <c r="H12" s="22">
        <v>1000</v>
      </c>
    </row>
    <row r="13" spans="1:8" s="9" customFormat="1" ht="120" customHeight="1">
      <c r="A13" s="20" t="s">
        <v>154</v>
      </c>
      <c r="B13" s="24">
        <v>805</v>
      </c>
      <c r="C13" s="27" t="s">
        <v>80</v>
      </c>
      <c r="D13" s="27" t="s">
        <v>81</v>
      </c>
      <c r="E13" s="21" t="s">
        <v>145</v>
      </c>
      <c r="F13" s="21" t="s">
        <v>40</v>
      </c>
      <c r="G13" s="22">
        <v>25000</v>
      </c>
      <c r="H13" s="22">
        <v>10000</v>
      </c>
    </row>
    <row r="14" spans="1:8" s="12" customFormat="1" ht="80.25" customHeight="1">
      <c r="A14" s="20" t="s">
        <v>51</v>
      </c>
      <c r="B14" s="24">
        <v>805</v>
      </c>
      <c r="C14" s="27" t="s">
        <v>77</v>
      </c>
      <c r="D14" s="27" t="s">
        <v>82</v>
      </c>
      <c r="E14" s="21" t="s">
        <v>52</v>
      </c>
      <c r="F14" s="21" t="s">
        <v>40</v>
      </c>
      <c r="G14" s="22">
        <v>0</v>
      </c>
      <c r="H14" s="22">
        <v>0</v>
      </c>
    </row>
    <row r="15" spans="1:8" s="9" customFormat="1" ht="108.75" customHeight="1">
      <c r="A15" s="20" t="s">
        <v>59</v>
      </c>
      <c r="B15" s="24">
        <v>805</v>
      </c>
      <c r="C15" s="27" t="s">
        <v>83</v>
      </c>
      <c r="D15" s="27" t="s">
        <v>76</v>
      </c>
      <c r="E15" s="21" t="s">
        <v>60</v>
      </c>
      <c r="F15" s="21" t="s">
        <v>40</v>
      </c>
      <c r="G15" s="28">
        <v>0</v>
      </c>
      <c r="H15" s="28">
        <v>0</v>
      </c>
    </row>
    <row r="16" spans="1:9" s="9" customFormat="1" ht="81.75" customHeight="1">
      <c r="A16" s="20" t="s">
        <v>39</v>
      </c>
      <c r="B16" s="24">
        <v>805</v>
      </c>
      <c r="C16" s="27" t="s">
        <v>83</v>
      </c>
      <c r="D16" s="27" t="s">
        <v>80</v>
      </c>
      <c r="E16" s="21" t="s">
        <v>132</v>
      </c>
      <c r="F16" s="21" t="s">
        <v>40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41</v>
      </c>
      <c r="B17" s="24">
        <v>805</v>
      </c>
      <c r="C17" s="27" t="s">
        <v>83</v>
      </c>
      <c r="D17" s="27" t="s">
        <v>80</v>
      </c>
      <c r="E17" s="21" t="s">
        <v>42</v>
      </c>
      <c r="F17" s="21" t="s">
        <v>40</v>
      </c>
      <c r="G17" s="28">
        <v>10000</v>
      </c>
      <c r="H17" s="28">
        <v>5000</v>
      </c>
    </row>
    <row r="18" spans="1:8" s="9" customFormat="1" ht="99" customHeight="1">
      <c r="A18" s="20" t="s">
        <v>146</v>
      </c>
      <c r="B18" s="24">
        <v>805</v>
      </c>
      <c r="C18" s="27" t="s">
        <v>71</v>
      </c>
      <c r="D18" s="27" t="s">
        <v>71</v>
      </c>
      <c r="E18" s="21" t="s">
        <v>129</v>
      </c>
      <c r="F18" s="21" t="s">
        <v>40</v>
      </c>
      <c r="G18" s="22">
        <v>1000</v>
      </c>
      <c r="H18" s="22">
        <v>1000</v>
      </c>
    </row>
    <row r="19" spans="1:8" s="9" customFormat="1" ht="173.25">
      <c r="A19" s="38" t="s">
        <v>147</v>
      </c>
      <c r="B19" s="24">
        <v>805</v>
      </c>
      <c r="C19" s="21" t="s">
        <v>84</v>
      </c>
      <c r="D19" s="21" t="s">
        <v>75</v>
      </c>
      <c r="E19" s="21" t="s">
        <v>133</v>
      </c>
      <c r="F19" s="21" t="s">
        <v>44</v>
      </c>
      <c r="G19" s="28">
        <v>649000</v>
      </c>
      <c r="H19" s="28">
        <v>649000</v>
      </c>
    </row>
    <row r="20" spans="1:8" s="9" customFormat="1" ht="118.5" customHeight="1">
      <c r="A20" s="20" t="s">
        <v>134</v>
      </c>
      <c r="B20" s="24">
        <v>805</v>
      </c>
      <c r="C20" s="27" t="s">
        <v>84</v>
      </c>
      <c r="D20" s="27" t="s">
        <v>75</v>
      </c>
      <c r="E20" s="21" t="s">
        <v>133</v>
      </c>
      <c r="F20" s="21" t="s">
        <v>40</v>
      </c>
      <c r="G20" s="28">
        <v>772000</v>
      </c>
      <c r="H20" s="28">
        <v>697000</v>
      </c>
    </row>
    <row r="21" spans="1:8" s="9" customFormat="1" ht="220.5">
      <c r="A21" s="20" t="s">
        <v>135</v>
      </c>
      <c r="B21" s="24">
        <v>804</v>
      </c>
      <c r="C21" s="27" t="s">
        <v>84</v>
      </c>
      <c r="D21" s="27" t="s">
        <v>75</v>
      </c>
      <c r="E21" s="21" t="s">
        <v>153</v>
      </c>
      <c r="F21" s="21" t="s">
        <v>44</v>
      </c>
      <c r="G21" s="28">
        <v>15000</v>
      </c>
      <c r="H21" s="28">
        <v>15000</v>
      </c>
    </row>
    <row r="22" spans="1:8" s="9" customFormat="1" ht="220.5">
      <c r="A22" s="20" t="s">
        <v>67</v>
      </c>
      <c r="B22" s="24">
        <v>805</v>
      </c>
      <c r="C22" s="27" t="s">
        <v>84</v>
      </c>
      <c r="D22" s="27" t="s">
        <v>75</v>
      </c>
      <c r="E22" s="21" t="s">
        <v>61</v>
      </c>
      <c r="F22" s="21" t="s">
        <v>44</v>
      </c>
      <c r="G22" s="22">
        <v>0</v>
      </c>
      <c r="H22" s="22">
        <v>0</v>
      </c>
    </row>
    <row r="23" spans="1:8" s="9" customFormat="1" ht="78.75">
      <c r="A23" s="20" t="s">
        <v>69</v>
      </c>
      <c r="B23" s="24">
        <v>805</v>
      </c>
      <c r="C23" s="27" t="s">
        <v>81</v>
      </c>
      <c r="D23" s="27" t="s">
        <v>75</v>
      </c>
      <c r="E23" s="21" t="s">
        <v>148</v>
      </c>
      <c r="F23" s="21" t="s">
        <v>62</v>
      </c>
      <c r="G23" s="22">
        <v>115020</v>
      </c>
      <c r="H23" s="22">
        <v>115020</v>
      </c>
    </row>
    <row r="24" spans="1:8" s="9" customFormat="1" ht="96.75" customHeight="1">
      <c r="A24" s="38" t="s">
        <v>158</v>
      </c>
      <c r="B24" s="24">
        <v>805</v>
      </c>
      <c r="C24" s="21" t="s">
        <v>75</v>
      </c>
      <c r="D24" s="21" t="s">
        <v>77</v>
      </c>
      <c r="E24" s="21" t="s">
        <v>141</v>
      </c>
      <c r="F24" s="21" t="s">
        <v>40</v>
      </c>
      <c r="G24" s="22">
        <v>3671</v>
      </c>
      <c r="H24" s="22">
        <v>4871</v>
      </c>
    </row>
    <row r="25" spans="1:8" s="9" customFormat="1" ht="126">
      <c r="A25" s="38" t="s">
        <v>70</v>
      </c>
      <c r="B25" s="24">
        <v>805</v>
      </c>
      <c r="C25" s="21" t="s">
        <v>81</v>
      </c>
      <c r="D25" s="21" t="s">
        <v>77</v>
      </c>
      <c r="E25" s="21" t="s">
        <v>58</v>
      </c>
      <c r="F25" s="21" t="s">
        <v>68</v>
      </c>
      <c r="G25" s="22">
        <v>0</v>
      </c>
      <c r="H25" s="22">
        <v>1264560</v>
      </c>
    </row>
    <row r="26" spans="1:8" s="9" customFormat="1" ht="24.75" customHeight="1">
      <c r="A26" s="38" t="s">
        <v>212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63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79" t="s">
        <v>319</v>
      </c>
      <c r="D1" s="380"/>
      <c r="E1" s="380"/>
      <c r="F1" s="40"/>
    </row>
    <row r="2" spans="1:5" ht="76.5" customHeight="1">
      <c r="A2" s="362" t="s">
        <v>295</v>
      </c>
      <c r="B2" s="362"/>
      <c r="C2" s="362"/>
      <c r="D2" s="362"/>
      <c r="E2" s="362"/>
    </row>
    <row r="3" spans="1:5" ht="6.75" customHeight="1">
      <c r="A3" s="42"/>
      <c r="C3" s="41"/>
      <c r="D3" s="41"/>
      <c r="E3" s="41"/>
    </row>
    <row r="4" spans="1:5" ht="16.5" customHeight="1">
      <c r="A4" s="363" t="s">
        <v>90</v>
      </c>
      <c r="B4" s="364" t="s">
        <v>34</v>
      </c>
      <c r="C4" s="365" t="s">
        <v>1</v>
      </c>
      <c r="D4" s="365"/>
      <c r="E4" s="365"/>
    </row>
    <row r="5" spans="1:5" ht="29.25" customHeight="1">
      <c r="A5" s="363"/>
      <c r="B5" s="364"/>
      <c r="C5" s="45" t="s">
        <v>2</v>
      </c>
      <c r="D5" s="45" t="s">
        <v>238</v>
      </c>
      <c r="E5" s="45" t="s">
        <v>290</v>
      </c>
    </row>
    <row r="6" spans="1:5" ht="33">
      <c r="A6" s="46" t="s">
        <v>91</v>
      </c>
      <c r="B6" s="47" t="s">
        <v>92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93</v>
      </c>
      <c r="B7" s="50" t="s">
        <v>94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95</v>
      </c>
      <c r="B8" s="50" t="s">
        <v>96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296</v>
      </c>
      <c r="B9" s="50" t="s">
        <v>297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97</v>
      </c>
      <c r="B10" s="50" t="s">
        <v>98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99</v>
      </c>
      <c r="B11" s="50" t="s">
        <v>100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101</v>
      </c>
      <c r="B12" s="47" t="s">
        <v>102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103</v>
      </c>
      <c r="B13" s="50" t="s">
        <v>104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105</v>
      </c>
      <c r="B14" s="47" t="s">
        <v>106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236</v>
      </c>
      <c r="B15" s="50" t="s">
        <v>237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107</v>
      </c>
      <c r="B16" s="47" t="s">
        <v>108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109</v>
      </c>
      <c r="B17" s="50" t="s">
        <v>110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111</v>
      </c>
      <c r="B18" s="47" t="s">
        <v>112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113</v>
      </c>
      <c r="B19" s="50" t="s">
        <v>114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115</v>
      </c>
      <c r="B20" s="50" t="s">
        <v>116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117</v>
      </c>
      <c r="B21" s="47" t="s">
        <v>118</v>
      </c>
      <c r="C21" s="55">
        <v>1000</v>
      </c>
      <c r="D21" s="55">
        <v>1000</v>
      </c>
      <c r="E21" s="55">
        <v>1000</v>
      </c>
    </row>
    <row r="22" spans="1:5" ht="33">
      <c r="A22" s="49" t="s">
        <v>128</v>
      </c>
      <c r="B22" s="50" t="s">
        <v>130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119</v>
      </c>
      <c r="B23" s="47" t="s">
        <v>120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121</v>
      </c>
      <c r="B24" s="50" t="s">
        <v>122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126</v>
      </c>
      <c r="B25" s="47" t="s">
        <v>123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127</v>
      </c>
      <c r="B26" s="50" t="s">
        <v>124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59" t="s">
        <v>125</v>
      </c>
      <c r="B27" s="359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298" t="s">
        <v>213</v>
      </c>
      <c r="D1" s="298"/>
      <c r="E1" s="298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302" t="s">
        <v>131</v>
      </c>
      <c r="B4" s="302"/>
      <c r="C4" s="302"/>
      <c r="D4" s="303"/>
      <c r="E4" s="303"/>
    </row>
    <row r="5" ht="15.75" thickBot="1"/>
    <row r="6" spans="1:5" ht="15.75" customHeight="1">
      <c r="A6" s="2" t="s">
        <v>4</v>
      </c>
      <c r="B6" s="305" t="s">
        <v>6</v>
      </c>
      <c r="C6" s="308" t="s">
        <v>7</v>
      </c>
      <c r="D6" s="309"/>
      <c r="E6" s="310"/>
    </row>
    <row r="7" spans="1:5" ht="32.25" thickBot="1">
      <c r="A7" s="3" t="s">
        <v>5</v>
      </c>
      <c r="B7" s="306"/>
      <c r="C7" s="311" t="s">
        <v>8</v>
      </c>
      <c r="D7" s="312"/>
      <c r="E7" s="313"/>
    </row>
    <row r="8" spans="1:5" ht="16.5" thickBot="1">
      <c r="A8" s="4"/>
      <c r="B8" s="307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163</v>
      </c>
      <c r="B10" s="71" t="s">
        <v>161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164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304" t="s">
        <v>165</v>
      </c>
      <c r="B12" s="300" t="s">
        <v>10</v>
      </c>
      <c r="C12" s="301">
        <v>40000</v>
      </c>
      <c r="D12" s="301">
        <v>40000</v>
      </c>
      <c r="E12" s="301">
        <v>40000</v>
      </c>
    </row>
    <row r="13" spans="1:5" ht="24.75" customHeight="1">
      <c r="A13" s="304"/>
      <c r="B13" s="300"/>
      <c r="C13" s="301"/>
      <c r="D13" s="301"/>
      <c r="E13" s="301"/>
    </row>
    <row r="14" spans="1:5" ht="187.5">
      <c r="A14" s="66" t="s">
        <v>166</v>
      </c>
      <c r="B14" s="72" t="s">
        <v>162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160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304" t="s">
        <v>168</v>
      </c>
      <c r="B16" s="300" t="s">
        <v>12</v>
      </c>
      <c r="C16" s="301">
        <v>8500</v>
      </c>
      <c r="D16" s="301">
        <v>8500</v>
      </c>
      <c r="E16" s="301">
        <v>8500</v>
      </c>
    </row>
    <row r="17" spans="1:5" ht="29.25" customHeight="1">
      <c r="A17" s="304"/>
      <c r="B17" s="300"/>
      <c r="C17" s="301"/>
      <c r="D17" s="301"/>
      <c r="E17" s="301"/>
    </row>
    <row r="18" spans="1:5" ht="35.25" customHeight="1">
      <c r="A18" s="304" t="s">
        <v>167</v>
      </c>
      <c r="B18" s="300" t="s">
        <v>13</v>
      </c>
      <c r="C18" s="301">
        <v>8500</v>
      </c>
      <c r="D18" s="301">
        <v>8500</v>
      </c>
      <c r="E18" s="301">
        <v>8500</v>
      </c>
    </row>
    <row r="19" spans="1:5" ht="64.5" customHeight="1">
      <c r="A19" s="304"/>
      <c r="B19" s="300"/>
      <c r="C19" s="301"/>
      <c r="D19" s="301"/>
      <c r="E19" s="301"/>
    </row>
    <row r="20" spans="1:5" ht="15">
      <c r="A20" s="304" t="s">
        <v>171</v>
      </c>
      <c r="B20" s="300" t="s">
        <v>14</v>
      </c>
      <c r="C20" s="301">
        <v>100000</v>
      </c>
      <c r="D20" s="301">
        <v>100000</v>
      </c>
      <c r="E20" s="301">
        <v>100000</v>
      </c>
    </row>
    <row r="21" spans="1:5" ht="24" customHeight="1">
      <c r="A21" s="304"/>
      <c r="B21" s="300"/>
      <c r="C21" s="301"/>
      <c r="D21" s="301"/>
      <c r="E21" s="301"/>
    </row>
    <row r="22" spans="1:5" ht="22.5" customHeight="1">
      <c r="A22" s="304" t="s">
        <v>170</v>
      </c>
      <c r="B22" s="300" t="s">
        <v>169</v>
      </c>
      <c r="C22" s="301">
        <v>10000</v>
      </c>
      <c r="D22" s="301">
        <v>10000</v>
      </c>
      <c r="E22" s="301">
        <v>10000</v>
      </c>
    </row>
    <row r="23" spans="1:5" ht="15">
      <c r="A23" s="304"/>
      <c r="B23" s="300"/>
      <c r="C23" s="301"/>
      <c r="D23" s="301"/>
      <c r="E23" s="301"/>
    </row>
    <row r="24" spans="1:5" ht="35.25" customHeight="1">
      <c r="A24" s="304" t="s">
        <v>175</v>
      </c>
      <c r="B24" s="300" t="s">
        <v>15</v>
      </c>
      <c r="C24" s="301">
        <v>10000</v>
      </c>
      <c r="D24" s="301">
        <v>10000</v>
      </c>
      <c r="E24" s="301">
        <v>10000</v>
      </c>
    </row>
    <row r="25" spans="1:5" ht="44.25" customHeight="1">
      <c r="A25" s="304"/>
      <c r="B25" s="300"/>
      <c r="C25" s="301"/>
      <c r="D25" s="301"/>
      <c r="E25" s="301"/>
    </row>
    <row r="26" spans="1:5" ht="57" customHeight="1">
      <c r="A26" s="66" t="s">
        <v>172</v>
      </c>
      <c r="B26" s="72" t="s">
        <v>173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174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176</v>
      </c>
      <c r="B28" s="73" t="s">
        <v>177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179</v>
      </c>
      <c r="B29" s="73" t="s">
        <v>178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304" t="s">
        <v>180</v>
      </c>
      <c r="B30" s="300" t="s">
        <v>17</v>
      </c>
      <c r="C30" s="301">
        <f>C32</f>
        <v>3088700</v>
      </c>
      <c r="D30" s="301">
        <v>3023900</v>
      </c>
      <c r="E30" s="301">
        <v>3015100</v>
      </c>
    </row>
    <row r="31" spans="1:5" ht="23.25" customHeight="1">
      <c r="A31" s="304"/>
      <c r="B31" s="300"/>
      <c r="C31" s="301"/>
      <c r="D31" s="301"/>
      <c r="E31" s="301"/>
    </row>
    <row r="32" spans="1:5" ht="15">
      <c r="A32" s="304" t="s">
        <v>181</v>
      </c>
      <c r="B32" s="300" t="s">
        <v>18</v>
      </c>
      <c r="C32" s="301">
        <v>3088700</v>
      </c>
      <c r="D32" s="301">
        <v>3023900</v>
      </c>
      <c r="E32" s="301">
        <v>3015100</v>
      </c>
    </row>
    <row r="33" spans="1:5" ht="28.5" customHeight="1">
      <c r="A33" s="304"/>
      <c r="B33" s="300"/>
      <c r="C33" s="301"/>
      <c r="D33" s="301"/>
      <c r="E33" s="301"/>
    </row>
    <row r="34" spans="1:5" ht="15">
      <c r="A34" s="304" t="s">
        <v>182</v>
      </c>
      <c r="B34" s="300" t="s">
        <v>19</v>
      </c>
      <c r="C34" s="301">
        <f>C32</f>
        <v>3088700</v>
      </c>
      <c r="D34" s="301">
        <v>3023900</v>
      </c>
      <c r="E34" s="301">
        <v>3015100</v>
      </c>
    </row>
    <row r="35" spans="1:5" ht="44.25" customHeight="1">
      <c r="A35" s="304"/>
      <c r="B35" s="300"/>
      <c r="C35" s="301"/>
      <c r="D35" s="301"/>
      <c r="E35" s="301"/>
    </row>
    <row r="36" spans="1:5" ht="44.25" customHeight="1">
      <c r="A36" s="92" t="s">
        <v>215</v>
      </c>
      <c r="B36" s="65" t="s">
        <v>217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216</v>
      </c>
      <c r="B37" s="65" t="s">
        <v>218</v>
      </c>
      <c r="C37" s="76">
        <v>63210</v>
      </c>
      <c r="D37" s="76">
        <v>0</v>
      </c>
      <c r="E37" s="76">
        <v>0</v>
      </c>
    </row>
    <row r="38" spans="1:5" ht="150">
      <c r="A38" s="83" t="s">
        <v>207</v>
      </c>
      <c r="B38" s="65" t="s">
        <v>22</v>
      </c>
      <c r="C38" s="84">
        <v>0</v>
      </c>
      <c r="D38" s="84">
        <v>0</v>
      </c>
      <c r="E38" s="76">
        <v>1264560</v>
      </c>
    </row>
    <row r="39" spans="1:5" ht="75">
      <c r="A39" s="80" t="s">
        <v>183</v>
      </c>
      <c r="B39" s="81" t="s">
        <v>186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184</v>
      </c>
      <c r="B40" s="70" t="s">
        <v>187</v>
      </c>
      <c r="C40" s="76">
        <v>272779</v>
      </c>
      <c r="D40" s="76">
        <v>0</v>
      </c>
      <c r="E40" s="76">
        <v>0</v>
      </c>
    </row>
    <row r="41" spans="1:5" ht="37.5">
      <c r="A41" s="59" t="s">
        <v>185</v>
      </c>
      <c r="B41" s="70" t="s">
        <v>188</v>
      </c>
      <c r="C41" s="76">
        <v>272779</v>
      </c>
      <c r="D41" s="76">
        <v>0</v>
      </c>
      <c r="E41" s="76">
        <v>0</v>
      </c>
    </row>
    <row r="42" spans="1:5" ht="15" customHeight="1">
      <c r="A42" s="299" t="s">
        <v>194</v>
      </c>
      <c r="B42" s="300" t="s">
        <v>189</v>
      </c>
      <c r="C42" s="301">
        <f>C44+C46</f>
        <v>61759.63</v>
      </c>
      <c r="D42" s="301">
        <f>D44+D46</f>
        <v>61200</v>
      </c>
      <c r="E42" s="301">
        <f>E44+E46</f>
        <v>63400</v>
      </c>
    </row>
    <row r="43" spans="1:5" ht="30" customHeight="1">
      <c r="A43" s="299"/>
      <c r="B43" s="300"/>
      <c r="C43" s="301"/>
      <c r="D43" s="301"/>
      <c r="E43" s="301"/>
    </row>
    <row r="44" spans="1:5" ht="102" customHeight="1">
      <c r="A44" s="59" t="s">
        <v>192</v>
      </c>
      <c r="B44" s="70" t="s">
        <v>190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193</v>
      </c>
      <c r="B45" s="70" t="s">
        <v>191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197</v>
      </c>
      <c r="B46" s="74" t="s">
        <v>195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198</v>
      </c>
      <c r="B47" s="74" t="s">
        <v>196</v>
      </c>
      <c r="C47" s="76">
        <v>1159.63</v>
      </c>
      <c r="D47" s="76">
        <v>0</v>
      </c>
      <c r="E47" s="76">
        <v>0</v>
      </c>
    </row>
    <row r="48" spans="1:5" ht="37.5">
      <c r="A48" s="69" t="s">
        <v>202</v>
      </c>
      <c r="B48" s="73" t="s">
        <v>199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203</v>
      </c>
      <c r="B49" s="74" t="s">
        <v>200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204</v>
      </c>
      <c r="B50" s="74" t="s">
        <v>201</v>
      </c>
      <c r="C50" s="76">
        <v>88094.7</v>
      </c>
      <c r="D50" s="76">
        <v>0</v>
      </c>
      <c r="E50" s="76">
        <v>0</v>
      </c>
    </row>
    <row r="51" spans="1:5" ht="18.75">
      <c r="A51" s="68" t="s">
        <v>20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295" t="s">
        <v>316</v>
      </c>
      <c r="F1" s="295"/>
    </row>
    <row r="2" spans="1:6" s="7" customFormat="1" ht="34.5" customHeight="1">
      <c r="A2" s="314" t="s">
        <v>291</v>
      </c>
      <c r="B2" s="314"/>
      <c r="C2" s="314"/>
      <c r="D2" s="314"/>
      <c r="E2" s="314"/>
      <c r="F2" s="314"/>
    </row>
    <row r="3" ht="6" customHeight="1"/>
    <row r="4" spans="1:11" ht="39.75" customHeight="1">
      <c r="A4" s="315" t="s">
        <v>23</v>
      </c>
      <c r="B4" s="316"/>
      <c r="C4" s="321" t="s">
        <v>24</v>
      </c>
      <c r="D4" s="324" t="s">
        <v>21</v>
      </c>
      <c r="E4" s="324"/>
      <c r="F4" s="324"/>
      <c r="K4" s="8"/>
    </row>
    <row r="5" spans="1:6" ht="15">
      <c r="A5" s="317"/>
      <c r="B5" s="318"/>
      <c r="C5" s="322"/>
      <c r="D5" s="324"/>
      <c r="E5" s="324"/>
      <c r="F5" s="324"/>
    </row>
    <row r="6" spans="1:10" ht="15">
      <c r="A6" s="319"/>
      <c r="B6" s="320"/>
      <c r="C6" s="322"/>
      <c r="D6" s="324"/>
      <c r="E6" s="324"/>
      <c r="F6" s="324"/>
      <c r="J6" s="79"/>
    </row>
    <row r="7" spans="1:6" ht="85.5">
      <c r="A7" s="145" t="s">
        <v>25</v>
      </c>
      <c r="B7" s="145" t="s">
        <v>26</v>
      </c>
      <c r="C7" s="323"/>
      <c r="D7" s="145">
        <v>2020</v>
      </c>
      <c r="E7" s="145">
        <v>2021</v>
      </c>
      <c r="F7" s="145">
        <v>2022</v>
      </c>
    </row>
    <row r="8" spans="1:6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</row>
    <row r="9" spans="1:6" ht="47.25">
      <c r="A9" s="138" t="s">
        <v>74</v>
      </c>
      <c r="B9" s="139" t="s">
        <v>240</v>
      </c>
      <c r="C9" s="140" t="s">
        <v>239</v>
      </c>
      <c r="D9" s="141">
        <v>0</v>
      </c>
      <c r="E9" s="141">
        <f>E10</f>
        <v>0</v>
      </c>
      <c r="F9" s="141">
        <f>F10</f>
        <v>0</v>
      </c>
    </row>
    <row r="10" spans="1:6" ht="47.25">
      <c r="A10" s="138" t="s">
        <v>74</v>
      </c>
      <c r="B10" s="77" t="s">
        <v>27</v>
      </c>
      <c r="C10" s="125" t="s">
        <v>28</v>
      </c>
      <c r="D10" s="126">
        <v>0</v>
      </c>
      <c r="E10" s="126">
        <v>0</v>
      </c>
      <c r="F10" s="126">
        <v>0</v>
      </c>
    </row>
    <row r="11" spans="1:6" ht="38.25" customHeight="1">
      <c r="A11" s="123" t="s">
        <v>74</v>
      </c>
      <c r="B11" s="142" t="s">
        <v>29</v>
      </c>
      <c r="C11" s="143" t="s">
        <v>243</v>
      </c>
      <c r="D11" s="144">
        <f aca="true" t="shared" si="0" ref="D11:F14">D12</f>
        <v>-3926993.54</v>
      </c>
      <c r="E11" s="144">
        <f t="shared" si="0"/>
        <v>-3069000</v>
      </c>
      <c r="F11" s="144">
        <f t="shared" si="0"/>
        <v>-2917600</v>
      </c>
    </row>
    <row r="12" spans="1:6" ht="36" customHeight="1">
      <c r="A12" s="123" t="s">
        <v>74</v>
      </c>
      <c r="B12" s="142" t="s">
        <v>30</v>
      </c>
      <c r="C12" s="143" t="s">
        <v>244</v>
      </c>
      <c r="D12" s="144">
        <f t="shared" si="0"/>
        <v>-3926993.54</v>
      </c>
      <c r="E12" s="144">
        <f t="shared" si="0"/>
        <v>-3069000</v>
      </c>
      <c r="F12" s="144">
        <f t="shared" si="0"/>
        <v>-2917600</v>
      </c>
    </row>
    <row r="13" spans="1:6" ht="36.75" customHeight="1">
      <c r="A13" s="123" t="s">
        <v>74</v>
      </c>
      <c r="B13" s="142" t="s">
        <v>31</v>
      </c>
      <c r="C13" s="143" t="s">
        <v>241</v>
      </c>
      <c r="D13" s="144">
        <f t="shared" si="0"/>
        <v>-3926993.54</v>
      </c>
      <c r="E13" s="144">
        <f t="shared" si="0"/>
        <v>-3069000</v>
      </c>
      <c r="F13" s="144">
        <f t="shared" si="0"/>
        <v>-2917600</v>
      </c>
    </row>
    <row r="14" spans="1:6" ht="47.25">
      <c r="A14" s="123" t="s">
        <v>74</v>
      </c>
      <c r="B14" s="142" t="s">
        <v>32</v>
      </c>
      <c r="C14" s="143" t="s">
        <v>245</v>
      </c>
      <c r="D14" s="144">
        <f t="shared" si="0"/>
        <v>-3926993.54</v>
      </c>
      <c r="E14" s="144">
        <f t="shared" si="0"/>
        <v>-3069000</v>
      </c>
      <c r="F14" s="144">
        <f t="shared" si="0"/>
        <v>-2917600</v>
      </c>
    </row>
    <row r="15" spans="1:6" ht="47.25">
      <c r="A15" s="123" t="s">
        <v>137</v>
      </c>
      <c r="B15" s="142" t="s">
        <v>32</v>
      </c>
      <c r="C15" s="143" t="s">
        <v>245</v>
      </c>
      <c r="D15" s="144">
        <v>-3926993.54</v>
      </c>
      <c r="E15" s="144">
        <v>-3069000</v>
      </c>
      <c r="F15" s="144">
        <v>-2917600</v>
      </c>
    </row>
    <row r="16" spans="1:6" ht="38.25" customHeight="1">
      <c r="A16" s="123" t="s">
        <v>74</v>
      </c>
      <c r="B16" s="142" t="s">
        <v>252</v>
      </c>
      <c r="C16" s="143" t="s">
        <v>246</v>
      </c>
      <c r="D16" s="144">
        <f aca="true" t="shared" si="1" ref="D16:F19">D17</f>
        <v>3926993.54</v>
      </c>
      <c r="E16" s="144">
        <f t="shared" si="1"/>
        <v>3069000</v>
      </c>
      <c r="F16" s="144">
        <f t="shared" si="1"/>
        <v>2917600</v>
      </c>
    </row>
    <row r="17" spans="1:6" ht="36.75" customHeight="1">
      <c r="A17" s="123" t="s">
        <v>74</v>
      </c>
      <c r="B17" s="142" t="s">
        <v>251</v>
      </c>
      <c r="C17" s="143" t="s">
        <v>247</v>
      </c>
      <c r="D17" s="144">
        <f t="shared" si="1"/>
        <v>3926993.54</v>
      </c>
      <c r="E17" s="144">
        <f t="shared" si="1"/>
        <v>3069000</v>
      </c>
      <c r="F17" s="144">
        <f t="shared" si="1"/>
        <v>2917600</v>
      </c>
    </row>
    <row r="18" spans="1:6" ht="47.25">
      <c r="A18" s="123" t="s">
        <v>74</v>
      </c>
      <c r="B18" s="142" t="s">
        <v>250</v>
      </c>
      <c r="C18" s="143" t="s">
        <v>242</v>
      </c>
      <c r="D18" s="144">
        <f t="shared" si="1"/>
        <v>3926993.54</v>
      </c>
      <c r="E18" s="144">
        <f t="shared" si="1"/>
        <v>3069000</v>
      </c>
      <c r="F18" s="144">
        <f t="shared" si="1"/>
        <v>2917600</v>
      </c>
    </row>
    <row r="19" spans="1:6" ht="54" customHeight="1">
      <c r="A19" s="123" t="s">
        <v>74</v>
      </c>
      <c r="B19" s="142" t="s">
        <v>249</v>
      </c>
      <c r="C19" s="143" t="s">
        <v>248</v>
      </c>
      <c r="D19" s="144">
        <f t="shared" si="1"/>
        <v>3926993.54</v>
      </c>
      <c r="E19" s="144">
        <f t="shared" si="1"/>
        <v>3069000</v>
      </c>
      <c r="F19" s="144">
        <f t="shared" si="1"/>
        <v>2917600</v>
      </c>
    </row>
    <row r="20" spans="1:6" ht="50.25" customHeight="1">
      <c r="A20" s="123" t="s">
        <v>137</v>
      </c>
      <c r="B20" s="142" t="s">
        <v>33</v>
      </c>
      <c r="C20" s="143" t="s">
        <v>248</v>
      </c>
      <c r="D20" s="144">
        <v>3926993.54</v>
      </c>
      <c r="E20" s="144">
        <v>3069000</v>
      </c>
      <c r="F20" s="144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93" customHeight="1">
      <c r="C1" s="295" t="s">
        <v>416</v>
      </c>
      <c r="D1" s="295"/>
      <c r="E1" s="295"/>
    </row>
    <row r="2" spans="1:5" ht="87.75" customHeight="1">
      <c r="A2" s="1"/>
      <c r="B2" s="58"/>
      <c r="C2" s="295" t="s">
        <v>378</v>
      </c>
      <c r="D2" s="295"/>
      <c r="E2" s="295"/>
    </row>
    <row r="3" spans="1:5" ht="15">
      <c r="A3" s="1"/>
      <c r="B3" s="1"/>
      <c r="C3" s="1"/>
      <c r="E3" s="1" t="s">
        <v>3</v>
      </c>
    </row>
    <row r="4" spans="1:3" ht="15">
      <c r="A4" s="1"/>
      <c r="B4" s="1"/>
      <c r="C4" s="1"/>
    </row>
    <row r="5" spans="1:5" ht="57.75" customHeight="1">
      <c r="A5" s="296" t="s">
        <v>379</v>
      </c>
      <c r="B5" s="296"/>
      <c r="C5" s="296"/>
      <c r="D5" s="297"/>
      <c r="E5" s="297"/>
    </row>
    <row r="6" ht="15.75" thickBot="1"/>
    <row r="7" spans="1:5" ht="15.75" customHeight="1">
      <c r="A7" s="328" t="s">
        <v>380</v>
      </c>
      <c r="B7" s="330" t="s">
        <v>6</v>
      </c>
      <c r="C7" s="330" t="s">
        <v>1</v>
      </c>
      <c r="D7" s="330"/>
      <c r="E7" s="332"/>
    </row>
    <row r="8" spans="1:5" ht="15">
      <c r="A8" s="329"/>
      <c r="B8" s="331"/>
      <c r="C8" s="331"/>
      <c r="D8" s="331"/>
      <c r="E8" s="333"/>
    </row>
    <row r="9" spans="1:5" ht="15.75">
      <c r="A9" s="242"/>
      <c r="B9" s="331"/>
      <c r="C9" s="77">
        <v>2022</v>
      </c>
      <c r="D9" s="77">
        <v>2023</v>
      </c>
      <c r="E9" s="241">
        <v>2024</v>
      </c>
    </row>
    <row r="10" spans="1:5" ht="15.75">
      <c r="A10" s="243">
        <v>1</v>
      </c>
      <c r="B10" s="244">
        <v>2</v>
      </c>
      <c r="C10" s="77">
        <v>3</v>
      </c>
      <c r="D10" s="77">
        <v>4</v>
      </c>
      <c r="E10" s="241">
        <v>5</v>
      </c>
    </row>
    <row r="11" spans="1:5" ht="28.5">
      <c r="A11" s="245" t="s">
        <v>163</v>
      </c>
      <c r="B11" s="246" t="s">
        <v>161</v>
      </c>
      <c r="C11" s="247">
        <f>C12+C15+C20</f>
        <v>325000</v>
      </c>
      <c r="D11" s="247">
        <f>D12+D15+D20</f>
        <v>295000</v>
      </c>
      <c r="E11" s="247">
        <f>E12+E15+E20</f>
        <v>295000</v>
      </c>
    </row>
    <row r="12" spans="1:5" ht="15.75">
      <c r="A12" s="245" t="s">
        <v>164</v>
      </c>
      <c r="B12" s="248" t="s">
        <v>9</v>
      </c>
      <c r="C12" s="247">
        <f>C13</f>
        <v>40000</v>
      </c>
      <c r="D12" s="247">
        <f>D13</f>
        <v>40000</v>
      </c>
      <c r="E12" s="249">
        <f>E13</f>
        <v>40000</v>
      </c>
    </row>
    <row r="13" spans="1:5" ht="15" customHeight="1">
      <c r="A13" s="334" t="s">
        <v>165</v>
      </c>
      <c r="B13" s="335" t="s">
        <v>10</v>
      </c>
      <c r="C13" s="327">
        <v>40000</v>
      </c>
      <c r="D13" s="325">
        <v>40000</v>
      </c>
      <c r="E13" s="325">
        <v>40000</v>
      </c>
    </row>
    <row r="14" spans="1:5" ht="9.75" customHeight="1">
      <c r="A14" s="334"/>
      <c r="B14" s="335"/>
      <c r="C14" s="327"/>
      <c r="D14" s="326"/>
      <c r="E14" s="326"/>
    </row>
    <row r="15" spans="1:5" ht="19.5" customHeight="1">
      <c r="A15" s="251" t="s">
        <v>160</v>
      </c>
      <c r="B15" s="248" t="s">
        <v>11</v>
      </c>
      <c r="C15" s="247">
        <f>C16+C18</f>
        <v>185000</v>
      </c>
      <c r="D15" s="247">
        <f>D16+D18</f>
        <v>155000</v>
      </c>
      <c r="E15" s="247">
        <f>E16+E18</f>
        <v>155000</v>
      </c>
    </row>
    <row r="16" spans="1:5" ht="27" customHeight="1">
      <c r="A16" s="334" t="s">
        <v>168</v>
      </c>
      <c r="B16" s="335" t="s">
        <v>12</v>
      </c>
      <c r="C16" s="327">
        <v>25000</v>
      </c>
      <c r="D16" s="327">
        <v>25000</v>
      </c>
      <c r="E16" s="327">
        <v>25000</v>
      </c>
    </row>
    <row r="17" spans="1:5" ht="35.25" customHeight="1" hidden="1">
      <c r="A17" s="334"/>
      <c r="B17" s="335"/>
      <c r="C17" s="327"/>
      <c r="D17" s="327"/>
      <c r="E17" s="327"/>
    </row>
    <row r="18" spans="1:5" ht="15" customHeight="1">
      <c r="A18" s="334" t="s">
        <v>171</v>
      </c>
      <c r="B18" s="335" t="s">
        <v>14</v>
      </c>
      <c r="C18" s="327">
        <v>160000</v>
      </c>
      <c r="D18" s="327">
        <v>130000</v>
      </c>
      <c r="E18" s="327">
        <v>130000</v>
      </c>
    </row>
    <row r="19" spans="1:5" ht="15" customHeight="1">
      <c r="A19" s="334"/>
      <c r="B19" s="335"/>
      <c r="C19" s="327"/>
      <c r="D19" s="327"/>
      <c r="E19" s="327"/>
    </row>
    <row r="20" spans="1:5" ht="71.25">
      <c r="A20" s="252" t="s">
        <v>381</v>
      </c>
      <c r="B20" s="246" t="s">
        <v>382</v>
      </c>
      <c r="C20" s="247">
        <f>C21</f>
        <v>100000</v>
      </c>
      <c r="D20" s="247">
        <f>D21</f>
        <v>100000</v>
      </c>
      <c r="E20" s="249">
        <f>E21</f>
        <v>100000</v>
      </c>
    </row>
    <row r="21" spans="1:5" ht="135">
      <c r="A21" s="253" t="s">
        <v>383</v>
      </c>
      <c r="B21" s="254" t="s">
        <v>384</v>
      </c>
      <c r="C21" s="250">
        <v>100000</v>
      </c>
      <c r="D21" s="250">
        <v>100000</v>
      </c>
      <c r="E21" s="255">
        <v>100000</v>
      </c>
    </row>
    <row r="22" spans="1:5" ht="24" customHeight="1">
      <c r="A22" s="252" t="s">
        <v>176</v>
      </c>
      <c r="B22" s="246" t="s">
        <v>177</v>
      </c>
      <c r="C22" s="247">
        <f>C23</f>
        <v>5002629.98</v>
      </c>
      <c r="D22" s="247">
        <f>D23</f>
        <v>3476086.52</v>
      </c>
      <c r="E22" s="249">
        <f>E23</f>
        <v>3441586.52</v>
      </c>
    </row>
    <row r="23" spans="1:5" ht="44.25" customHeight="1">
      <c r="A23" s="252" t="s">
        <v>179</v>
      </c>
      <c r="B23" s="246" t="s">
        <v>178</v>
      </c>
      <c r="C23" s="247">
        <f>C24+C26+C27+C29</f>
        <v>5002629.98</v>
      </c>
      <c r="D23" s="247">
        <f>D24+D26+D27+D29</f>
        <v>3476086.52</v>
      </c>
      <c r="E23" s="249">
        <f>E24+E26+E27+E29</f>
        <v>3441586.52</v>
      </c>
    </row>
    <row r="24" spans="1:5" ht="44.25" customHeight="1">
      <c r="A24" s="337" t="s">
        <v>385</v>
      </c>
      <c r="B24" s="339" t="s">
        <v>17</v>
      </c>
      <c r="C24" s="325">
        <v>3695329.97</v>
      </c>
      <c r="D24" s="327">
        <v>2576300</v>
      </c>
      <c r="E24" s="336">
        <v>2538500</v>
      </c>
    </row>
    <row r="25" spans="1:5" ht="0.75" customHeight="1">
      <c r="A25" s="338"/>
      <c r="B25" s="340"/>
      <c r="C25" s="326"/>
      <c r="D25" s="327"/>
      <c r="E25" s="336"/>
    </row>
    <row r="26" spans="1:5" ht="50.25" customHeight="1">
      <c r="A26" s="253" t="s">
        <v>386</v>
      </c>
      <c r="B26" s="256" t="s">
        <v>186</v>
      </c>
      <c r="C26" s="250">
        <v>261499</v>
      </c>
      <c r="D26" s="250">
        <v>0</v>
      </c>
      <c r="E26" s="255">
        <v>0</v>
      </c>
    </row>
    <row r="27" spans="1:5" ht="15" customHeight="1">
      <c r="A27" s="334" t="s">
        <v>387</v>
      </c>
      <c r="B27" s="335" t="s">
        <v>189</v>
      </c>
      <c r="C27" s="327">
        <v>101000</v>
      </c>
      <c r="D27" s="327">
        <v>98600</v>
      </c>
      <c r="E27" s="336">
        <v>101900</v>
      </c>
    </row>
    <row r="28" spans="1:5" ht="15" customHeight="1">
      <c r="A28" s="334"/>
      <c r="B28" s="335"/>
      <c r="C28" s="327"/>
      <c r="D28" s="327"/>
      <c r="E28" s="336"/>
    </row>
    <row r="29" spans="1:5" ht="15.75">
      <c r="A29" s="253" t="s">
        <v>388</v>
      </c>
      <c r="B29" s="254" t="s">
        <v>199</v>
      </c>
      <c r="C29" s="250">
        <v>944801.01</v>
      </c>
      <c r="D29" s="250">
        <v>801186.52</v>
      </c>
      <c r="E29" s="255">
        <v>801186.52</v>
      </c>
    </row>
    <row r="30" spans="1:5" ht="16.5" thickBot="1">
      <c r="A30" s="257" t="s">
        <v>20</v>
      </c>
      <c r="B30" s="258"/>
      <c r="C30" s="259">
        <f>C11+C22</f>
        <v>5327629.98</v>
      </c>
      <c r="D30" s="259">
        <f>D11+D22</f>
        <v>3771086.52</v>
      </c>
      <c r="E30" s="260">
        <f>E11+E22</f>
        <v>3736586.52</v>
      </c>
    </row>
  </sheetData>
  <sheetProtection/>
  <mergeCells count="31">
    <mergeCell ref="D18:D19"/>
    <mergeCell ref="E16:E17"/>
    <mergeCell ref="C1:E1"/>
    <mergeCell ref="A24:A25"/>
    <mergeCell ref="B24:B25"/>
    <mergeCell ref="C24:C25"/>
    <mergeCell ref="D24:D25"/>
    <mergeCell ref="E24:E25"/>
    <mergeCell ref="A18:A19"/>
    <mergeCell ref="B18:B19"/>
    <mergeCell ref="C18:C19"/>
    <mergeCell ref="D13:D14"/>
    <mergeCell ref="A27:A28"/>
    <mergeCell ref="B27:B28"/>
    <mergeCell ref="C27:C28"/>
    <mergeCell ref="D27:D28"/>
    <mergeCell ref="E27:E28"/>
    <mergeCell ref="A16:A17"/>
    <mergeCell ref="B16:B17"/>
    <mergeCell ref="C16:C17"/>
    <mergeCell ref="D16:D17"/>
    <mergeCell ref="E13:E14"/>
    <mergeCell ref="E18:E19"/>
    <mergeCell ref="C2:E2"/>
    <mergeCell ref="A5:E5"/>
    <mergeCell ref="A7:A8"/>
    <mergeCell ref="B7:B9"/>
    <mergeCell ref="C7:E8"/>
    <mergeCell ref="A13:A14"/>
    <mergeCell ref="B13:B14"/>
    <mergeCell ref="C13:C1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9" zoomScaleNormal="89" workbookViewId="0" topLeftCell="A16">
      <selection activeCell="D37" sqref="D37"/>
    </sheetView>
  </sheetViews>
  <sheetFormatPr defaultColWidth="9.140625" defaultRowHeight="15"/>
  <cols>
    <col min="1" max="1" width="110.421875" style="265" customWidth="1"/>
    <col min="2" max="2" width="20.28125" style="265" customWidth="1"/>
    <col min="3" max="4" width="19.8515625" style="265" customWidth="1"/>
    <col min="5" max="16384" width="9.140625" style="265" customWidth="1"/>
  </cols>
  <sheetData>
    <row r="1" spans="1:4" ht="26.25" customHeight="1">
      <c r="A1" s="261"/>
      <c r="B1" s="262"/>
      <c r="C1" s="263"/>
      <c r="D1" s="264" t="s">
        <v>389</v>
      </c>
    </row>
    <row r="2" spans="1:4" s="266" customFormat="1" ht="39" customHeight="1">
      <c r="A2" s="341" t="s">
        <v>390</v>
      </c>
      <c r="B2" s="341"/>
      <c r="C2" s="341"/>
      <c r="D2" s="341"/>
    </row>
    <row r="3" spans="1:2" ht="17.25" customHeight="1">
      <c r="A3" s="342"/>
      <c r="B3" s="342"/>
    </row>
    <row r="4" spans="1:4" s="268" customFormat="1" ht="27.75" customHeight="1">
      <c r="A4" s="343" t="s">
        <v>391</v>
      </c>
      <c r="B4" s="344" t="s">
        <v>1</v>
      </c>
      <c r="C4" s="344"/>
      <c r="D4" s="344"/>
    </row>
    <row r="5" spans="1:4" s="268" customFormat="1" ht="27.75" customHeight="1">
      <c r="A5" s="343"/>
      <c r="B5" s="267" t="s">
        <v>290</v>
      </c>
      <c r="C5" s="267" t="s">
        <v>392</v>
      </c>
      <c r="D5" s="267" t="s">
        <v>393</v>
      </c>
    </row>
    <row r="6" spans="1:4" s="271" customFormat="1" ht="22.5" customHeight="1">
      <c r="A6" s="269" t="s">
        <v>0</v>
      </c>
      <c r="B6" s="270">
        <v>2</v>
      </c>
      <c r="C6" s="267">
        <v>3</v>
      </c>
      <c r="D6" s="267">
        <v>4</v>
      </c>
    </row>
    <row r="7" spans="1:4" s="274" customFormat="1" ht="33.75" customHeight="1">
      <c r="A7" s="272" t="s">
        <v>394</v>
      </c>
      <c r="B7" s="273">
        <f>SUM(B8+B11+B13)</f>
        <v>4057828.9699999997</v>
      </c>
      <c r="C7" s="273">
        <f>SUM(C8+C11+C13)</f>
        <v>2674900</v>
      </c>
      <c r="D7" s="273">
        <f>SUM(D8+D11+D13)</f>
        <v>2640400</v>
      </c>
    </row>
    <row r="8" spans="1:4" s="276" customFormat="1" ht="25.5" customHeight="1">
      <c r="A8" s="272" t="s">
        <v>395</v>
      </c>
      <c r="B8" s="275">
        <f>B9+B10</f>
        <v>3695329.9699999997</v>
      </c>
      <c r="C8" s="275">
        <f>C9+C10</f>
        <v>2576300</v>
      </c>
      <c r="D8" s="275">
        <f>D9+D10</f>
        <v>2538500</v>
      </c>
    </row>
    <row r="9" spans="1:4" s="268" customFormat="1" ht="42" customHeight="1">
      <c r="A9" s="277" t="s">
        <v>396</v>
      </c>
      <c r="B9" s="278">
        <v>3214000</v>
      </c>
      <c r="C9" s="278">
        <v>2576300</v>
      </c>
      <c r="D9" s="278">
        <v>2538500</v>
      </c>
    </row>
    <row r="10" spans="1:4" s="268" customFormat="1" ht="40.5" customHeight="1">
      <c r="A10" s="277" t="s">
        <v>397</v>
      </c>
      <c r="B10" s="278">
        <v>481329.97</v>
      </c>
      <c r="C10" s="278">
        <v>0</v>
      </c>
      <c r="D10" s="278">
        <v>0</v>
      </c>
    </row>
    <row r="11" spans="1:4" s="268" customFormat="1" ht="30" customHeight="1">
      <c r="A11" s="279" t="s">
        <v>398</v>
      </c>
      <c r="B11" s="275">
        <f>B12</f>
        <v>101000</v>
      </c>
      <c r="C11" s="275">
        <f>C12</f>
        <v>98600</v>
      </c>
      <c r="D11" s="275">
        <f>D12</f>
        <v>101900</v>
      </c>
    </row>
    <row r="12" spans="1:4" ht="58.5" customHeight="1">
      <c r="A12" s="280" t="s">
        <v>434</v>
      </c>
      <c r="B12" s="278">
        <v>101000</v>
      </c>
      <c r="C12" s="278">
        <v>98600</v>
      </c>
      <c r="D12" s="278">
        <v>101900</v>
      </c>
    </row>
    <row r="13" spans="1:4" s="282" customFormat="1" ht="25.5" customHeight="1">
      <c r="A13" s="281" t="s">
        <v>399</v>
      </c>
      <c r="B13" s="275">
        <f>SUM(B14:B14)</f>
        <v>261499</v>
      </c>
      <c r="C13" s="275">
        <f>C14</f>
        <v>0</v>
      </c>
      <c r="D13" s="275">
        <f>D14</f>
        <v>0</v>
      </c>
    </row>
    <row r="14" spans="1:4" ht="41.25" customHeight="1">
      <c r="A14" s="280" t="s">
        <v>400</v>
      </c>
      <c r="B14" s="278">
        <v>261499</v>
      </c>
      <c r="C14" s="278">
        <v>0</v>
      </c>
      <c r="D14" s="278">
        <v>0</v>
      </c>
    </row>
    <row r="15" spans="1:4" s="282" customFormat="1" ht="47.25" customHeight="1">
      <c r="A15" s="281" t="s">
        <v>401</v>
      </c>
      <c r="B15" s="275">
        <f aca="true" t="shared" si="0" ref="B15:D16">B16</f>
        <v>944801.01</v>
      </c>
      <c r="C15" s="275">
        <f t="shared" si="0"/>
        <v>801186.52</v>
      </c>
      <c r="D15" s="275">
        <f t="shared" si="0"/>
        <v>801186.52</v>
      </c>
    </row>
    <row r="16" spans="1:4" s="283" customFormat="1" ht="19.5" customHeight="1">
      <c r="A16" s="281" t="s">
        <v>402</v>
      </c>
      <c r="B16" s="275">
        <f t="shared" si="0"/>
        <v>944801.01</v>
      </c>
      <c r="C16" s="275">
        <f t="shared" si="0"/>
        <v>801186.52</v>
      </c>
      <c r="D16" s="275">
        <f t="shared" si="0"/>
        <v>801186.52</v>
      </c>
    </row>
    <row r="17" spans="1:4" s="284" customFormat="1" ht="75">
      <c r="A17" s="280" t="s">
        <v>403</v>
      </c>
      <c r="B17" s="278">
        <v>944801.01</v>
      </c>
      <c r="C17" s="278">
        <v>801186.52</v>
      </c>
      <c r="D17" s="278">
        <v>801186.52</v>
      </c>
    </row>
    <row r="18" spans="1:4" ht="18.75">
      <c r="A18" s="272" t="s">
        <v>404</v>
      </c>
      <c r="B18" s="273">
        <f>B15+B7</f>
        <v>5002629.9799999995</v>
      </c>
      <c r="C18" s="273">
        <f>SUM(C7+C15)</f>
        <v>3476086.52</v>
      </c>
      <c r="D18" s="273">
        <f>SUM(D7+D15)</f>
        <v>3441586.52</v>
      </c>
    </row>
    <row r="19" ht="18.75">
      <c r="A19" s="285"/>
    </row>
    <row r="20" spans="1:3" s="288" customFormat="1" ht="15.75">
      <c r="A20" s="286"/>
      <c r="B20" s="287"/>
      <c r="C20" s="345"/>
    </row>
    <row r="21" spans="1:3" s="288" customFormat="1" ht="15.75">
      <c r="A21" s="286"/>
      <c r="B21" s="287"/>
      <c r="C21" s="346"/>
    </row>
    <row r="22" spans="1:3" s="288" customFormat="1" ht="15.75">
      <c r="A22" s="286"/>
      <c r="B22" s="289"/>
      <c r="C22" s="290"/>
    </row>
    <row r="23" spans="1:2" s="288" customFormat="1" ht="15.75">
      <c r="A23" s="286"/>
      <c r="B23" s="287"/>
    </row>
    <row r="24" ht="18.75">
      <c r="A24" s="285"/>
    </row>
    <row r="25" spans="1:2" ht="18.75">
      <c r="A25" s="285"/>
      <c r="B25" s="291"/>
    </row>
    <row r="26" ht="18.75">
      <c r="A26" s="285"/>
    </row>
    <row r="27" ht="18.75">
      <c r="A27" s="285"/>
    </row>
  </sheetData>
  <sheetProtection selectLockedCells="1" selectUnlockedCells="1"/>
  <mergeCells count="5">
    <mergeCell ref="A2:D2"/>
    <mergeCell ref="A3:B3"/>
    <mergeCell ref="A4:A5"/>
    <mergeCell ref="B4:D4"/>
    <mergeCell ref="C20:C2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4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32.75" customHeight="1">
      <c r="E1" s="295" t="s">
        <v>372</v>
      </c>
      <c r="F1" s="295"/>
    </row>
    <row r="2" spans="3:6" ht="143.25" customHeight="1">
      <c r="C2" s="78"/>
      <c r="D2" s="78"/>
      <c r="E2" s="295" t="s">
        <v>405</v>
      </c>
      <c r="F2" s="295"/>
    </row>
    <row r="3" spans="1:6" s="7" customFormat="1" ht="58.5" customHeight="1">
      <c r="A3" s="314" t="s">
        <v>406</v>
      </c>
      <c r="B3" s="314"/>
      <c r="C3" s="314"/>
      <c r="D3" s="314"/>
      <c r="E3" s="314"/>
      <c r="F3" s="314"/>
    </row>
    <row r="4" ht="6" customHeight="1"/>
    <row r="5" spans="1:11" ht="39.75" customHeight="1">
      <c r="A5" s="315" t="s">
        <v>23</v>
      </c>
      <c r="B5" s="316"/>
      <c r="C5" s="321" t="s">
        <v>24</v>
      </c>
      <c r="D5" s="324" t="s">
        <v>21</v>
      </c>
      <c r="E5" s="324"/>
      <c r="F5" s="324"/>
      <c r="K5" s="8"/>
    </row>
    <row r="6" spans="1:6" ht="15">
      <c r="A6" s="317"/>
      <c r="B6" s="318"/>
      <c r="C6" s="322"/>
      <c r="D6" s="324"/>
      <c r="E6" s="324"/>
      <c r="F6" s="324"/>
    </row>
    <row r="7" spans="1:10" ht="15">
      <c r="A7" s="319"/>
      <c r="B7" s="320"/>
      <c r="C7" s="322"/>
      <c r="D7" s="324"/>
      <c r="E7" s="324"/>
      <c r="F7" s="324"/>
      <c r="J7" s="79"/>
    </row>
    <row r="8" spans="1:6" ht="85.5">
      <c r="A8" s="145" t="s">
        <v>25</v>
      </c>
      <c r="B8" s="145" t="s">
        <v>26</v>
      </c>
      <c r="C8" s="323"/>
      <c r="D8" s="145">
        <v>2022</v>
      </c>
      <c r="E8" s="145">
        <v>2023</v>
      </c>
      <c r="F8" s="145">
        <v>2024</v>
      </c>
    </row>
    <row r="9" spans="1:6" ht="15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47.25">
      <c r="A10" s="138" t="s">
        <v>74</v>
      </c>
      <c r="B10" s="139" t="s">
        <v>240</v>
      </c>
      <c r="C10" s="140" t="s">
        <v>239</v>
      </c>
      <c r="D10" s="141">
        <v>0</v>
      </c>
      <c r="E10" s="141">
        <f>E11</f>
        <v>0</v>
      </c>
      <c r="F10" s="141">
        <f>F11</f>
        <v>0</v>
      </c>
    </row>
    <row r="11" spans="1:6" ht="47.25">
      <c r="A11" s="138" t="s">
        <v>74</v>
      </c>
      <c r="B11" s="77" t="s">
        <v>27</v>
      </c>
      <c r="C11" s="125" t="s">
        <v>407</v>
      </c>
      <c r="D11" s="247">
        <f>D12+D21</f>
        <v>224023.06999999937</v>
      </c>
      <c r="E11" s="247">
        <f>E12+E21</f>
        <v>0</v>
      </c>
      <c r="F11" s="247">
        <f>F12+F21</f>
        <v>0</v>
      </c>
    </row>
    <row r="12" spans="1:6" ht="38.25" customHeight="1">
      <c r="A12" s="123" t="s">
        <v>74</v>
      </c>
      <c r="B12" s="142" t="s">
        <v>29</v>
      </c>
      <c r="C12" s="143" t="s">
        <v>243</v>
      </c>
      <c r="D12" s="144">
        <f aca="true" t="shared" si="0" ref="D12:F15">D13</f>
        <v>-5327629.98</v>
      </c>
      <c r="E12" s="144">
        <f t="shared" si="0"/>
        <v>-3771086.52</v>
      </c>
      <c r="F12" s="144">
        <f t="shared" si="0"/>
        <v>-3736586.52</v>
      </c>
    </row>
    <row r="13" spans="1:6" ht="36" customHeight="1">
      <c r="A13" s="123" t="s">
        <v>74</v>
      </c>
      <c r="B13" s="142" t="s">
        <v>30</v>
      </c>
      <c r="C13" s="143" t="s">
        <v>244</v>
      </c>
      <c r="D13" s="144">
        <f t="shared" si="0"/>
        <v>-5327629.98</v>
      </c>
      <c r="E13" s="144">
        <f t="shared" si="0"/>
        <v>-3771086.52</v>
      </c>
      <c r="F13" s="144">
        <f t="shared" si="0"/>
        <v>-3736586.52</v>
      </c>
    </row>
    <row r="14" spans="1:6" ht="36.75" customHeight="1">
      <c r="A14" s="123" t="s">
        <v>74</v>
      </c>
      <c r="B14" s="142" t="s">
        <v>31</v>
      </c>
      <c r="C14" s="143" t="s">
        <v>241</v>
      </c>
      <c r="D14" s="144">
        <f t="shared" si="0"/>
        <v>-5327629.98</v>
      </c>
      <c r="E14" s="144">
        <f t="shared" si="0"/>
        <v>-3771086.52</v>
      </c>
      <c r="F14" s="144">
        <f t="shared" si="0"/>
        <v>-3736586.52</v>
      </c>
    </row>
    <row r="15" spans="1:6" ht="47.25">
      <c r="A15" s="123" t="s">
        <v>74</v>
      </c>
      <c r="B15" s="142" t="s">
        <v>32</v>
      </c>
      <c r="C15" s="143" t="s">
        <v>245</v>
      </c>
      <c r="D15" s="144">
        <f t="shared" si="0"/>
        <v>-5327629.98</v>
      </c>
      <c r="E15" s="144">
        <f t="shared" si="0"/>
        <v>-3771086.52</v>
      </c>
      <c r="F15" s="144">
        <f t="shared" si="0"/>
        <v>-3736586.52</v>
      </c>
    </row>
    <row r="16" spans="1:6" ht="47.25">
      <c r="A16" s="123" t="s">
        <v>137</v>
      </c>
      <c r="B16" s="142" t="s">
        <v>32</v>
      </c>
      <c r="C16" s="143" t="s">
        <v>245</v>
      </c>
      <c r="D16" s="144">
        <v>-5327629.98</v>
      </c>
      <c r="E16" s="144">
        <v>-3771086.52</v>
      </c>
      <c r="F16" s="144">
        <v>-3736586.52</v>
      </c>
    </row>
    <row r="17" spans="1:6" ht="38.25" customHeight="1">
      <c r="A17" s="123" t="s">
        <v>74</v>
      </c>
      <c r="B17" s="142" t="s">
        <v>252</v>
      </c>
      <c r="C17" s="143" t="s">
        <v>246</v>
      </c>
      <c r="D17" s="144">
        <f aca="true" t="shared" si="1" ref="D17:F20">D18</f>
        <v>5551653.05</v>
      </c>
      <c r="E17" s="144">
        <f t="shared" si="1"/>
        <v>3771086.52</v>
      </c>
      <c r="F17" s="144">
        <f t="shared" si="1"/>
        <v>3736586.52</v>
      </c>
    </row>
    <row r="18" spans="1:6" ht="36.75" customHeight="1">
      <c r="A18" s="123" t="s">
        <v>74</v>
      </c>
      <c r="B18" s="142" t="s">
        <v>251</v>
      </c>
      <c r="C18" s="143" t="s">
        <v>247</v>
      </c>
      <c r="D18" s="144">
        <f t="shared" si="1"/>
        <v>5551653.05</v>
      </c>
      <c r="E18" s="144">
        <f t="shared" si="1"/>
        <v>3771086.52</v>
      </c>
      <c r="F18" s="144">
        <f t="shared" si="1"/>
        <v>3736586.52</v>
      </c>
    </row>
    <row r="19" spans="1:6" ht="47.25">
      <c r="A19" s="123" t="s">
        <v>74</v>
      </c>
      <c r="B19" s="142" t="s">
        <v>250</v>
      </c>
      <c r="C19" s="143" t="s">
        <v>242</v>
      </c>
      <c r="D19" s="144">
        <f t="shared" si="1"/>
        <v>5551653.05</v>
      </c>
      <c r="E19" s="144">
        <f t="shared" si="1"/>
        <v>3771086.52</v>
      </c>
      <c r="F19" s="144">
        <f t="shared" si="1"/>
        <v>3736586.52</v>
      </c>
    </row>
    <row r="20" spans="1:6" ht="54" customHeight="1">
      <c r="A20" s="123" t="s">
        <v>74</v>
      </c>
      <c r="B20" s="142" t="s">
        <v>249</v>
      </c>
      <c r="C20" s="143" t="s">
        <v>248</v>
      </c>
      <c r="D20" s="144">
        <f t="shared" si="1"/>
        <v>5551653.05</v>
      </c>
      <c r="E20" s="144">
        <f t="shared" si="1"/>
        <v>3771086.52</v>
      </c>
      <c r="F20" s="144">
        <f t="shared" si="1"/>
        <v>3736586.52</v>
      </c>
    </row>
    <row r="21" spans="1:6" ht="50.25" customHeight="1">
      <c r="A21" s="123" t="s">
        <v>137</v>
      </c>
      <c r="B21" s="142" t="s">
        <v>33</v>
      </c>
      <c r="C21" s="143" t="s">
        <v>248</v>
      </c>
      <c r="D21" s="144">
        <v>5551653.05</v>
      </c>
      <c r="E21" s="144">
        <v>3771086.52</v>
      </c>
      <c r="F21" s="144">
        <v>3736586.52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="90" zoomScaleNormal="90" zoomScalePageLayoutView="0" workbookViewId="0" topLeftCell="A65">
      <selection activeCell="D72" sqref="D72"/>
    </sheetView>
  </sheetViews>
  <sheetFormatPr defaultColWidth="9.140625" defaultRowHeight="15"/>
  <cols>
    <col min="1" max="1" width="85.851562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  <col min="10" max="10" width="11.28125" style="0" bestFit="1" customWidth="1"/>
  </cols>
  <sheetData>
    <row r="1" spans="4:6" ht="102.75" customHeight="1">
      <c r="D1" s="295" t="s">
        <v>430</v>
      </c>
      <c r="E1" s="295"/>
      <c r="F1" s="295"/>
    </row>
    <row r="2" spans="2:6" ht="115.5" customHeight="1">
      <c r="B2" s="172"/>
      <c r="C2" s="172"/>
      <c r="D2" s="295" t="s">
        <v>370</v>
      </c>
      <c r="E2" s="295"/>
      <c r="F2" s="295"/>
    </row>
    <row r="3" spans="1:6" ht="111" customHeight="1">
      <c r="A3" s="302" t="s">
        <v>357</v>
      </c>
      <c r="B3" s="302"/>
      <c r="C3" s="302"/>
      <c r="D3" s="302"/>
      <c r="E3" s="302"/>
      <c r="F3" s="302"/>
    </row>
    <row r="4" spans="1:4" ht="27" customHeight="1" hidden="1">
      <c r="A4" s="347"/>
      <c r="B4" s="348"/>
      <c r="C4" s="348"/>
      <c r="D4" s="348"/>
    </row>
    <row r="6" spans="1:6" s="9" customFormat="1" ht="39.75" customHeight="1">
      <c r="A6" s="349" t="s">
        <v>34</v>
      </c>
      <c r="B6" s="350" t="s">
        <v>35</v>
      </c>
      <c r="C6" s="351" t="s">
        <v>64</v>
      </c>
      <c r="D6" s="352" t="s">
        <v>328</v>
      </c>
      <c r="E6" s="353" t="s">
        <v>338</v>
      </c>
      <c r="F6" s="352" t="s">
        <v>342</v>
      </c>
    </row>
    <row r="7" spans="1:6" s="9" customFormat="1" ht="21" customHeight="1">
      <c r="A7" s="349"/>
      <c r="B7" s="350"/>
      <c r="C7" s="351"/>
      <c r="D7" s="352"/>
      <c r="E7" s="354"/>
      <c r="F7" s="354"/>
    </row>
    <row r="8" spans="1:6" s="9" customFormat="1" ht="15" customHeight="1">
      <c r="A8" s="10" t="s">
        <v>0</v>
      </c>
      <c r="B8" s="30" t="s">
        <v>36</v>
      </c>
      <c r="C8" s="30" t="s">
        <v>37</v>
      </c>
      <c r="D8" s="186" t="s">
        <v>38</v>
      </c>
      <c r="E8" s="185"/>
      <c r="F8" s="185"/>
    </row>
    <row r="9" spans="1:6" s="9" customFormat="1" ht="49.5">
      <c r="A9" s="11" t="s">
        <v>320</v>
      </c>
      <c r="B9" s="94" t="s">
        <v>219</v>
      </c>
      <c r="C9" s="95"/>
      <c r="D9" s="173">
        <f>D10+D19</f>
        <v>1870200</v>
      </c>
      <c r="E9" s="173">
        <f>E10+E19</f>
        <v>1287475</v>
      </c>
      <c r="F9" s="194">
        <f>F10+F19</f>
        <v>1287500</v>
      </c>
    </row>
    <row r="10" spans="1:6" s="9" customFormat="1" ht="51.75">
      <c r="A10" s="13" t="s">
        <v>220</v>
      </c>
      <c r="B10" s="94" t="s">
        <v>221</v>
      </c>
      <c r="C10" s="95"/>
      <c r="D10" s="173">
        <f>D11+D15+D17</f>
        <v>1830200</v>
      </c>
      <c r="E10" s="173">
        <f>E11+E15+E17</f>
        <v>1282475</v>
      </c>
      <c r="F10" s="195">
        <f>F11+F15+F17</f>
        <v>1281500</v>
      </c>
    </row>
    <row r="11" spans="1:6" s="9" customFormat="1" ht="49.5">
      <c r="A11" s="109" t="s">
        <v>149</v>
      </c>
      <c r="B11" s="116" t="s">
        <v>277</v>
      </c>
      <c r="C11" s="117"/>
      <c r="D11" s="174">
        <f>D12+D13+D14</f>
        <v>1123200</v>
      </c>
      <c r="E11" s="174">
        <f>E12+E13+E14</f>
        <v>727680</v>
      </c>
      <c r="F11" s="196">
        <f>F12+F13+F14</f>
        <v>730000</v>
      </c>
    </row>
    <row r="12" spans="1:6" s="9" customFormat="1" ht="82.5">
      <c r="A12" s="85" t="s">
        <v>140</v>
      </c>
      <c r="B12" s="101" t="s">
        <v>222</v>
      </c>
      <c r="C12" s="101" t="s">
        <v>44</v>
      </c>
      <c r="D12" s="175">
        <v>876200</v>
      </c>
      <c r="E12" s="175">
        <v>702180</v>
      </c>
      <c r="F12" s="197">
        <v>710000</v>
      </c>
    </row>
    <row r="13" spans="1:7" s="9" customFormat="1" ht="49.5">
      <c r="A13" s="85" t="s">
        <v>142</v>
      </c>
      <c r="B13" s="101" t="s">
        <v>222</v>
      </c>
      <c r="C13" s="101" t="s">
        <v>40</v>
      </c>
      <c r="D13" s="175">
        <v>245000</v>
      </c>
      <c r="E13" s="175">
        <v>25000</v>
      </c>
      <c r="F13" s="197">
        <v>19500</v>
      </c>
      <c r="G13" s="15"/>
    </row>
    <row r="14" spans="1:6" s="9" customFormat="1" ht="33">
      <c r="A14" s="85" t="s">
        <v>209</v>
      </c>
      <c r="B14" s="101" t="s">
        <v>222</v>
      </c>
      <c r="C14" s="101" t="s">
        <v>45</v>
      </c>
      <c r="D14" s="175">
        <v>2000</v>
      </c>
      <c r="E14" s="175">
        <v>500</v>
      </c>
      <c r="F14" s="197">
        <v>500</v>
      </c>
    </row>
    <row r="15" spans="1:6" s="9" customFormat="1" ht="33">
      <c r="A15" s="111" t="s">
        <v>46</v>
      </c>
      <c r="B15" s="112" t="s">
        <v>255</v>
      </c>
      <c r="C15" s="113"/>
      <c r="D15" s="174">
        <f>SUM(D16)</f>
        <v>667000</v>
      </c>
      <c r="E15" s="174">
        <f>SUM(E16)</f>
        <v>539795</v>
      </c>
      <c r="F15" s="196">
        <f>SUM(F16)</f>
        <v>545000</v>
      </c>
    </row>
    <row r="16" spans="1:6" s="9" customFormat="1" ht="66.75">
      <c r="A16" s="91" t="s">
        <v>138</v>
      </c>
      <c r="B16" s="100" t="s">
        <v>278</v>
      </c>
      <c r="C16" s="100" t="s">
        <v>44</v>
      </c>
      <c r="D16" s="176">
        <v>667000</v>
      </c>
      <c r="E16" s="176">
        <v>539795</v>
      </c>
      <c r="F16" s="198">
        <v>545000</v>
      </c>
    </row>
    <row r="17" spans="1:6" s="9" customFormat="1" ht="49.5">
      <c r="A17" s="119" t="s">
        <v>256</v>
      </c>
      <c r="B17" s="116" t="s">
        <v>279</v>
      </c>
      <c r="C17" s="116"/>
      <c r="D17" s="177">
        <f>D18</f>
        <v>40000</v>
      </c>
      <c r="E17" s="177">
        <f>E18</f>
        <v>15000</v>
      </c>
      <c r="F17" s="199">
        <f>F18</f>
        <v>6500</v>
      </c>
    </row>
    <row r="18" spans="1:6" s="9" customFormat="1" ht="82.5">
      <c r="A18" s="14" t="s">
        <v>343</v>
      </c>
      <c r="B18" s="101" t="s">
        <v>280</v>
      </c>
      <c r="C18" s="101" t="s">
        <v>40</v>
      </c>
      <c r="D18" s="175">
        <v>40000</v>
      </c>
      <c r="E18" s="175">
        <v>15000</v>
      </c>
      <c r="F18" s="197">
        <v>6500</v>
      </c>
    </row>
    <row r="19" spans="1:6" s="9" customFormat="1" ht="34.5">
      <c r="A19" s="118" t="s">
        <v>253</v>
      </c>
      <c r="B19" s="98" t="s">
        <v>223</v>
      </c>
      <c r="C19" s="98"/>
      <c r="D19" s="178">
        <f aca="true" t="shared" si="0" ref="D19:F20">D20</f>
        <v>40000</v>
      </c>
      <c r="E19" s="178">
        <f t="shared" si="0"/>
        <v>5000</v>
      </c>
      <c r="F19" s="200">
        <f t="shared" si="0"/>
        <v>6000</v>
      </c>
    </row>
    <row r="20" spans="1:6" s="9" customFormat="1" ht="49.5">
      <c r="A20" s="120" t="s">
        <v>344</v>
      </c>
      <c r="B20" s="113" t="s">
        <v>254</v>
      </c>
      <c r="C20" s="113"/>
      <c r="D20" s="174">
        <f t="shared" si="0"/>
        <v>40000</v>
      </c>
      <c r="E20" s="174">
        <f t="shared" si="0"/>
        <v>5000</v>
      </c>
      <c r="F20" s="196">
        <f t="shared" si="0"/>
        <v>6000</v>
      </c>
    </row>
    <row r="21" spans="1:6" s="9" customFormat="1" ht="33">
      <c r="A21" s="14" t="s">
        <v>257</v>
      </c>
      <c r="B21" s="10" t="s">
        <v>258</v>
      </c>
      <c r="C21" s="10" t="s">
        <v>40</v>
      </c>
      <c r="D21" s="179">
        <v>40000</v>
      </c>
      <c r="E21" s="179">
        <v>5000</v>
      </c>
      <c r="F21" s="226">
        <v>6000</v>
      </c>
    </row>
    <row r="22" spans="1:6" s="9" customFormat="1" ht="33">
      <c r="A22" s="240" t="s">
        <v>359</v>
      </c>
      <c r="B22" s="94" t="s">
        <v>361</v>
      </c>
      <c r="C22" s="94"/>
      <c r="D22" s="180">
        <f aca="true" t="shared" si="1" ref="D22:F24">D23</f>
        <v>5000</v>
      </c>
      <c r="E22" s="180">
        <f t="shared" si="1"/>
        <v>0</v>
      </c>
      <c r="F22" s="227">
        <f t="shared" si="1"/>
        <v>0</v>
      </c>
    </row>
    <row r="23" spans="1:6" s="9" customFormat="1" ht="33">
      <c r="A23" s="233" t="s">
        <v>358</v>
      </c>
      <c r="B23" s="95" t="s">
        <v>362</v>
      </c>
      <c r="C23" s="228"/>
      <c r="D23" s="181">
        <f t="shared" si="1"/>
        <v>5000</v>
      </c>
      <c r="E23" s="181">
        <f t="shared" si="1"/>
        <v>0</v>
      </c>
      <c r="F23" s="229">
        <f t="shared" si="1"/>
        <v>0</v>
      </c>
    </row>
    <row r="24" spans="1:6" s="9" customFormat="1" ht="33">
      <c r="A24" s="234" t="s">
        <v>360</v>
      </c>
      <c r="B24" s="117" t="s">
        <v>363</v>
      </c>
      <c r="C24" s="116"/>
      <c r="D24" s="177">
        <f t="shared" si="1"/>
        <v>5000</v>
      </c>
      <c r="E24" s="177">
        <f t="shared" si="1"/>
        <v>0</v>
      </c>
      <c r="F24" s="230">
        <f t="shared" si="1"/>
        <v>0</v>
      </c>
    </row>
    <row r="25" spans="1:6" s="9" customFormat="1" ht="66">
      <c r="A25" s="235" t="s">
        <v>365</v>
      </c>
      <c r="B25" s="103" t="s">
        <v>364</v>
      </c>
      <c r="C25" s="10" t="s">
        <v>40</v>
      </c>
      <c r="D25" s="179">
        <v>5000</v>
      </c>
      <c r="E25" s="179">
        <v>0</v>
      </c>
      <c r="F25" s="231">
        <v>0</v>
      </c>
    </row>
    <row r="26" spans="1:6" s="9" customFormat="1" ht="49.5">
      <c r="A26" s="11" t="s">
        <v>321</v>
      </c>
      <c r="B26" s="95" t="s">
        <v>47</v>
      </c>
      <c r="C26" s="95"/>
      <c r="D26" s="173">
        <f aca="true" t="shared" si="2" ref="D26:F28">D27</f>
        <v>50000</v>
      </c>
      <c r="E26" s="173">
        <f t="shared" si="2"/>
        <v>15000</v>
      </c>
      <c r="F26" s="232">
        <f t="shared" si="2"/>
        <v>15000</v>
      </c>
    </row>
    <row r="27" spans="1:6" s="9" customFormat="1" ht="34.5">
      <c r="A27" s="13" t="s">
        <v>264</v>
      </c>
      <c r="B27" s="95" t="s">
        <v>267</v>
      </c>
      <c r="C27" s="95"/>
      <c r="D27" s="173">
        <f t="shared" si="2"/>
        <v>50000</v>
      </c>
      <c r="E27" s="173">
        <f t="shared" si="2"/>
        <v>15000</v>
      </c>
      <c r="F27" s="195">
        <f t="shared" si="2"/>
        <v>15000</v>
      </c>
    </row>
    <row r="28" spans="1:6" s="9" customFormat="1" ht="33">
      <c r="A28" s="119" t="s">
        <v>265</v>
      </c>
      <c r="B28" s="117" t="s">
        <v>210</v>
      </c>
      <c r="C28" s="117"/>
      <c r="D28" s="174">
        <f t="shared" si="2"/>
        <v>50000</v>
      </c>
      <c r="E28" s="174">
        <f t="shared" si="2"/>
        <v>15000</v>
      </c>
      <c r="F28" s="196">
        <f t="shared" si="2"/>
        <v>15000</v>
      </c>
    </row>
    <row r="29" spans="1:6" s="9" customFormat="1" ht="33">
      <c r="A29" s="14" t="s">
        <v>48</v>
      </c>
      <c r="B29" s="103" t="s">
        <v>225</v>
      </c>
      <c r="C29" s="103" t="s">
        <v>40</v>
      </c>
      <c r="D29" s="175">
        <v>50000</v>
      </c>
      <c r="E29" s="175">
        <v>15000</v>
      </c>
      <c r="F29" s="203">
        <v>15000</v>
      </c>
    </row>
    <row r="30" spans="1:6" s="9" customFormat="1" ht="69">
      <c r="A30" s="223" t="s">
        <v>375</v>
      </c>
      <c r="B30" s="207" t="s">
        <v>330</v>
      </c>
      <c r="C30" s="103"/>
      <c r="D30" s="173">
        <f aca="true" t="shared" si="3" ref="D30:F31">D31</f>
        <v>616818.56</v>
      </c>
      <c r="E30" s="173">
        <f t="shared" si="3"/>
        <v>569020.81</v>
      </c>
      <c r="F30" s="148">
        <f t="shared" si="3"/>
        <v>569020.81</v>
      </c>
    </row>
    <row r="31" spans="1:6" s="9" customFormat="1" ht="36">
      <c r="A31" s="204" t="s">
        <v>331</v>
      </c>
      <c r="B31" s="208" t="s">
        <v>332</v>
      </c>
      <c r="C31" s="103"/>
      <c r="D31" s="178">
        <f t="shared" si="3"/>
        <v>616818.56</v>
      </c>
      <c r="E31" s="178">
        <f t="shared" si="3"/>
        <v>569020.81</v>
      </c>
      <c r="F31" s="213">
        <f t="shared" si="3"/>
        <v>569020.81</v>
      </c>
    </row>
    <row r="32" spans="1:6" s="9" customFormat="1" ht="34.5">
      <c r="A32" s="205" t="s">
        <v>333</v>
      </c>
      <c r="B32" s="209" t="s">
        <v>334</v>
      </c>
      <c r="C32" s="103"/>
      <c r="D32" s="174">
        <f>D33+D34</f>
        <v>616818.56</v>
      </c>
      <c r="E32" s="174">
        <f>E33+E34</f>
        <v>569020.81</v>
      </c>
      <c r="F32" s="174">
        <f>F33+F34</f>
        <v>569020.81</v>
      </c>
    </row>
    <row r="33" spans="1:6" s="9" customFormat="1" ht="51.75">
      <c r="A33" s="206" t="s">
        <v>345</v>
      </c>
      <c r="B33" s="210" t="s">
        <v>335</v>
      </c>
      <c r="C33" s="103" t="s">
        <v>40</v>
      </c>
      <c r="D33" s="175">
        <v>122185.1</v>
      </c>
      <c r="E33" s="175">
        <v>112716.88</v>
      </c>
      <c r="F33" s="197">
        <v>112716.88</v>
      </c>
    </row>
    <row r="34" spans="1:6" s="9" customFormat="1" ht="86.25">
      <c r="A34" s="206" t="s">
        <v>377</v>
      </c>
      <c r="B34" s="210" t="s">
        <v>374</v>
      </c>
      <c r="C34" s="103" t="s">
        <v>40</v>
      </c>
      <c r="D34" s="175">
        <v>494633.46</v>
      </c>
      <c r="E34" s="175">
        <v>456303.93</v>
      </c>
      <c r="F34" s="197">
        <v>456303.93</v>
      </c>
    </row>
    <row r="35" spans="1:6" s="9" customFormat="1" ht="49.5">
      <c r="A35" s="11" t="s">
        <v>150</v>
      </c>
      <c r="B35" s="95" t="s">
        <v>49</v>
      </c>
      <c r="C35" s="95"/>
      <c r="D35" s="173">
        <f aca="true" t="shared" si="4" ref="D35:F36">D36</f>
        <v>1000</v>
      </c>
      <c r="E35" s="173">
        <f t="shared" si="4"/>
        <v>1000</v>
      </c>
      <c r="F35" s="195">
        <f t="shared" si="4"/>
        <v>1000</v>
      </c>
    </row>
    <row r="36" spans="1:6" s="9" customFormat="1" ht="34.5">
      <c r="A36" s="13" t="s">
        <v>266</v>
      </c>
      <c r="B36" s="95" t="s">
        <v>268</v>
      </c>
      <c r="C36" s="95"/>
      <c r="D36" s="173">
        <f t="shared" si="4"/>
        <v>1000</v>
      </c>
      <c r="E36" s="173">
        <f t="shared" si="4"/>
        <v>1000</v>
      </c>
      <c r="F36" s="195">
        <f t="shared" si="4"/>
        <v>1000</v>
      </c>
    </row>
    <row r="37" spans="1:6" s="9" customFormat="1" ht="33">
      <c r="A37" s="119" t="s">
        <v>50</v>
      </c>
      <c r="B37" s="117" t="s">
        <v>269</v>
      </c>
      <c r="C37" s="117"/>
      <c r="D37" s="174">
        <f>SUM(D38)</f>
        <v>1000</v>
      </c>
      <c r="E37" s="174">
        <f>SUM(E38)</f>
        <v>1000</v>
      </c>
      <c r="F37" s="196">
        <f>SUM(F38)</f>
        <v>1000</v>
      </c>
    </row>
    <row r="38" spans="1:6" s="9" customFormat="1" ht="33">
      <c r="A38" s="14" t="s">
        <v>51</v>
      </c>
      <c r="B38" s="103" t="s">
        <v>270</v>
      </c>
      <c r="C38" s="103" t="s">
        <v>40</v>
      </c>
      <c r="D38" s="175">
        <v>1000</v>
      </c>
      <c r="E38" s="175">
        <v>1000</v>
      </c>
      <c r="F38" s="197">
        <v>1000</v>
      </c>
    </row>
    <row r="39" spans="1:6" s="9" customFormat="1" ht="49.5">
      <c r="A39" s="11" t="s">
        <v>322</v>
      </c>
      <c r="B39" s="95" t="s">
        <v>65</v>
      </c>
      <c r="C39" s="95"/>
      <c r="D39" s="173">
        <f aca="true" t="shared" si="5" ref="D39:F40">D40</f>
        <v>1000</v>
      </c>
      <c r="E39" s="173">
        <f t="shared" si="5"/>
        <v>1000</v>
      </c>
      <c r="F39" s="195">
        <f t="shared" si="5"/>
        <v>1000</v>
      </c>
    </row>
    <row r="40" spans="1:6" s="9" customFormat="1" ht="34.5">
      <c r="A40" s="13" t="s">
        <v>274</v>
      </c>
      <c r="B40" s="95" t="s">
        <v>271</v>
      </c>
      <c r="C40" s="95"/>
      <c r="D40" s="173">
        <f t="shared" si="5"/>
        <v>1000</v>
      </c>
      <c r="E40" s="173">
        <f t="shared" si="5"/>
        <v>1000</v>
      </c>
      <c r="F40" s="195">
        <f t="shared" si="5"/>
        <v>1000</v>
      </c>
    </row>
    <row r="41" spans="1:6" s="9" customFormat="1" ht="33">
      <c r="A41" s="119" t="s">
        <v>151</v>
      </c>
      <c r="B41" s="117" t="s">
        <v>272</v>
      </c>
      <c r="C41" s="117"/>
      <c r="D41" s="174">
        <f>SUM(D42)</f>
        <v>1000</v>
      </c>
      <c r="E41" s="174">
        <f>SUM(E42)</f>
        <v>1000</v>
      </c>
      <c r="F41" s="196">
        <f>SUM(F42)</f>
        <v>1000</v>
      </c>
    </row>
    <row r="42" spans="1:6" s="9" customFormat="1" ht="49.5">
      <c r="A42" s="14" t="s">
        <v>146</v>
      </c>
      <c r="B42" s="103" t="s">
        <v>273</v>
      </c>
      <c r="C42" s="103" t="s">
        <v>40</v>
      </c>
      <c r="D42" s="175">
        <v>1000</v>
      </c>
      <c r="E42" s="175">
        <v>1000</v>
      </c>
      <c r="F42" s="197">
        <v>1000</v>
      </c>
    </row>
    <row r="43" spans="1:6" s="86" customFormat="1" ht="49.5">
      <c r="A43" s="88" t="s">
        <v>323</v>
      </c>
      <c r="B43" s="105" t="s">
        <v>53</v>
      </c>
      <c r="C43" s="105"/>
      <c r="D43" s="180">
        <f aca="true" t="shared" si="6" ref="D43:F44">D44</f>
        <v>530500</v>
      </c>
      <c r="E43" s="180">
        <f t="shared" si="6"/>
        <v>249000</v>
      </c>
      <c r="F43" s="201">
        <f t="shared" si="6"/>
        <v>254000</v>
      </c>
    </row>
    <row r="44" spans="1:6" s="86" customFormat="1" ht="34.5">
      <c r="A44" s="118" t="s">
        <v>226</v>
      </c>
      <c r="B44" s="97" t="s">
        <v>227</v>
      </c>
      <c r="C44" s="97"/>
      <c r="D44" s="181">
        <f t="shared" si="6"/>
        <v>530500</v>
      </c>
      <c r="E44" s="181">
        <f t="shared" si="6"/>
        <v>249000</v>
      </c>
      <c r="F44" s="202">
        <f t="shared" si="6"/>
        <v>254000</v>
      </c>
    </row>
    <row r="45" spans="1:6" s="86" customFormat="1" ht="33">
      <c r="A45" s="122" t="s">
        <v>208</v>
      </c>
      <c r="B45" s="113" t="s">
        <v>281</v>
      </c>
      <c r="C45" s="113"/>
      <c r="D45" s="174">
        <f>SUM(D46:D48)</f>
        <v>530500</v>
      </c>
      <c r="E45" s="174">
        <f>E46+E47</f>
        <v>249000</v>
      </c>
      <c r="F45" s="196">
        <f>F46+F47</f>
        <v>254000</v>
      </c>
    </row>
    <row r="46" spans="1:6" s="87" customFormat="1" ht="33">
      <c r="A46" s="85" t="s">
        <v>39</v>
      </c>
      <c r="B46" s="101" t="s">
        <v>228</v>
      </c>
      <c r="C46" s="101" t="s">
        <v>40</v>
      </c>
      <c r="D46" s="175">
        <v>425500</v>
      </c>
      <c r="E46" s="175">
        <v>244000</v>
      </c>
      <c r="F46" s="197">
        <v>249000</v>
      </c>
    </row>
    <row r="47" spans="1:6" s="87" customFormat="1" ht="33">
      <c r="A47" s="85" t="s">
        <v>283</v>
      </c>
      <c r="B47" s="101" t="s">
        <v>284</v>
      </c>
      <c r="C47" s="101" t="s">
        <v>40</v>
      </c>
      <c r="D47" s="175">
        <v>5000</v>
      </c>
      <c r="E47" s="175">
        <v>5000</v>
      </c>
      <c r="F47" s="197">
        <v>5000</v>
      </c>
    </row>
    <row r="48" spans="1:6" s="87" customFormat="1" ht="33">
      <c r="A48" s="85" t="s">
        <v>41</v>
      </c>
      <c r="B48" s="101" t="s">
        <v>329</v>
      </c>
      <c r="C48" s="101" t="s">
        <v>40</v>
      </c>
      <c r="D48" s="175">
        <v>100000</v>
      </c>
      <c r="E48" s="175">
        <v>0</v>
      </c>
      <c r="F48" s="197">
        <v>0</v>
      </c>
    </row>
    <row r="49" spans="1:6" s="86" customFormat="1" ht="49.5">
      <c r="A49" s="88" t="s">
        <v>324</v>
      </c>
      <c r="B49" s="105" t="s">
        <v>234</v>
      </c>
      <c r="C49" s="106"/>
      <c r="D49" s="173">
        <f aca="true" t="shared" si="7" ref="D49:F50">D50</f>
        <v>1758499</v>
      </c>
      <c r="E49" s="173">
        <f t="shared" si="7"/>
        <v>1017400</v>
      </c>
      <c r="F49" s="195">
        <f t="shared" si="7"/>
        <v>923340</v>
      </c>
    </row>
    <row r="50" spans="1:6" s="86" customFormat="1" ht="18.75">
      <c r="A50" s="118" t="s">
        <v>275</v>
      </c>
      <c r="B50" s="97" t="s">
        <v>276</v>
      </c>
      <c r="C50" s="98"/>
      <c r="D50" s="178">
        <f t="shared" si="7"/>
        <v>1758499</v>
      </c>
      <c r="E50" s="178">
        <f t="shared" si="7"/>
        <v>1017400</v>
      </c>
      <c r="F50" s="200">
        <f t="shared" si="7"/>
        <v>923340</v>
      </c>
    </row>
    <row r="51" spans="1:6" s="89" customFormat="1" ht="18.75">
      <c r="A51" s="111" t="s">
        <v>43</v>
      </c>
      <c r="B51" s="112" t="s">
        <v>229</v>
      </c>
      <c r="C51" s="113"/>
      <c r="D51" s="174">
        <f>D52+D53+D54+D55+D56</f>
        <v>1758499</v>
      </c>
      <c r="E51" s="174">
        <f>E52+E53+E54+E55+E56</f>
        <v>1017400</v>
      </c>
      <c r="F51" s="196">
        <f>F52+F53+F54+F55+F56</f>
        <v>923340</v>
      </c>
    </row>
    <row r="52" spans="1:6" s="87" customFormat="1" ht="82.5">
      <c r="A52" s="90" t="s">
        <v>147</v>
      </c>
      <c r="B52" s="101" t="s">
        <v>230</v>
      </c>
      <c r="C52" s="101" t="s">
        <v>44</v>
      </c>
      <c r="D52" s="175">
        <v>810000</v>
      </c>
      <c r="E52" s="175">
        <v>600000</v>
      </c>
      <c r="F52" s="197">
        <v>600000</v>
      </c>
    </row>
    <row r="53" spans="1:6" s="87" customFormat="1" ht="49.5">
      <c r="A53" s="85" t="s">
        <v>134</v>
      </c>
      <c r="B53" s="101" t="s">
        <v>230</v>
      </c>
      <c r="C53" s="101" t="s">
        <v>40</v>
      </c>
      <c r="D53" s="175">
        <v>671000</v>
      </c>
      <c r="E53" s="175">
        <v>403900</v>
      </c>
      <c r="F53" s="197">
        <v>309840</v>
      </c>
    </row>
    <row r="54" spans="1:6" s="87" customFormat="1" ht="49.5">
      <c r="A54" s="85" t="s">
        <v>211</v>
      </c>
      <c r="B54" s="101" t="s">
        <v>230</v>
      </c>
      <c r="C54" s="101" t="s">
        <v>45</v>
      </c>
      <c r="D54" s="175">
        <v>1000</v>
      </c>
      <c r="E54" s="175">
        <v>1000</v>
      </c>
      <c r="F54" s="197">
        <v>1000</v>
      </c>
    </row>
    <row r="55" spans="1:6" s="87" customFormat="1" ht="99">
      <c r="A55" s="151" t="s">
        <v>346</v>
      </c>
      <c r="B55" s="101" t="s">
        <v>259</v>
      </c>
      <c r="C55" s="101" t="s">
        <v>44</v>
      </c>
      <c r="D55" s="175">
        <v>15000</v>
      </c>
      <c r="E55" s="175">
        <v>12500</v>
      </c>
      <c r="F55" s="197">
        <v>12500</v>
      </c>
    </row>
    <row r="56" spans="1:6" s="87" customFormat="1" ht="99">
      <c r="A56" s="151" t="s">
        <v>261</v>
      </c>
      <c r="B56" s="101" t="s">
        <v>260</v>
      </c>
      <c r="C56" s="101" t="s">
        <v>44</v>
      </c>
      <c r="D56" s="175">
        <v>261499</v>
      </c>
      <c r="E56" s="175">
        <v>0</v>
      </c>
      <c r="F56" s="197">
        <v>0</v>
      </c>
    </row>
    <row r="57" spans="1:6" s="12" customFormat="1" ht="66">
      <c r="A57" s="16" t="s">
        <v>152</v>
      </c>
      <c r="B57" s="94" t="s">
        <v>54</v>
      </c>
      <c r="C57" s="94"/>
      <c r="D57" s="180">
        <f>SUM(D58:D72)</f>
        <v>718635.49</v>
      </c>
      <c r="E57" s="180">
        <f>SUM(E58:E72)</f>
        <v>559408.21</v>
      </c>
      <c r="F57" s="201">
        <f>SUM(F58:F72)</f>
        <v>544050.71</v>
      </c>
    </row>
    <row r="58" spans="1:6" s="9" customFormat="1" ht="49.5">
      <c r="A58" s="154" t="s">
        <v>347</v>
      </c>
      <c r="B58" s="155" t="s">
        <v>233</v>
      </c>
      <c r="C58" s="155" t="s">
        <v>40</v>
      </c>
      <c r="D58" s="182">
        <v>94561.62</v>
      </c>
      <c r="E58" s="182">
        <v>0</v>
      </c>
      <c r="F58" s="203">
        <v>0</v>
      </c>
    </row>
    <row r="59" spans="1:10" s="9" customFormat="1" ht="82.5">
      <c r="A59" s="157" t="s">
        <v>348</v>
      </c>
      <c r="B59" s="159" t="s">
        <v>298</v>
      </c>
      <c r="C59" s="159">
        <v>200</v>
      </c>
      <c r="D59" s="183">
        <v>122.93</v>
      </c>
      <c r="E59" s="183">
        <v>0</v>
      </c>
      <c r="F59" s="147">
        <v>0</v>
      </c>
      <c r="J59" s="15"/>
    </row>
    <row r="60" spans="1:6" s="9" customFormat="1" ht="132">
      <c r="A60" s="222" t="s">
        <v>349</v>
      </c>
      <c r="B60" s="159" t="s">
        <v>299</v>
      </c>
      <c r="C60" s="159">
        <v>200</v>
      </c>
      <c r="D60" s="183">
        <v>517.54</v>
      </c>
      <c r="E60" s="183">
        <v>0</v>
      </c>
      <c r="F60" s="147">
        <v>0</v>
      </c>
    </row>
    <row r="61" spans="1:6" s="9" customFormat="1" ht="49.5">
      <c r="A61" s="222" t="s">
        <v>350</v>
      </c>
      <c r="B61" s="159" t="s">
        <v>300</v>
      </c>
      <c r="C61" s="159">
        <v>200</v>
      </c>
      <c r="D61" s="183">
        <v>122.93</v>
      </c>
      <c r="E61" s="183">
        <v>0</v>
      </c>
      <c r="F61" s="147">
        <v>0</v>
      </c>
    </row>
    <row r="62" spans="1:6" s="9" customFormat="1" ht="66">
      <c r="A62" s="222" t="s">
        <v>351</v>
      </c>
      <c r="B62" s="159" t="s">
        <v>303</v>
      </c>
      <c r="C62" s="159">
        <v>200</v>
      </c>
      <c r="D62" s="183">
        <v>122.93</v>
      </c>
      <c r="E62" s="183">
        <v>0</v>
      </c>
      <c r="F62" s="147">
        <v>0</v>
      </c>
    </row>
    <row r="63" spans="1:6" s="9" customFormat="1" ht="82.5">
      <c r="A63" s="222" t="s">
        <v>352</v>
      </c>
      <c r="B63" s="159" t="s">
        <v>304</v>
      </c>
      <c r="C63" s="159">
        <v>200</v>
      </c>
      <c r="D63" s="183">
        <v>122.93</v>
      </c>
      <c r="E63" s="183">
        <v>0</v>
      </c>
      <c r="F63" s="147">
        <v>0</v>
      </c>
    </row>
    <row r="64" spans="1:6" s="9" customFormat="1" ht="82.5">
      <c r="A64" s="222" t="s">
        <v>353</v>
      </c>
      <c r="B64" s="159" t="s">
        <v>302</v>
      </c>
      <c r="C64" s="159">
        <v>200</v>
      </c>
      <c r="D64" s="183">
        <v>122.93</v>
      </c>
      <c r="E64" s="183">
        <v>0</v>
      </c>
      <c r="F64" s="147">
        <v>0</v>
      </c>
    </row>
    <row r="65" spans="1:6" s="9" customFormat="1" ht="49.5">
      <c r="A65" s="222" t="s">
        <v>354</v>
      </c>
      <c r="B65" s="159" t="s">
        <v>301</v>
      </c>
      <c r="C65" s="159">
        <v>200</v>
      </c>
      <c r="D65" s="183">
        <v>122.93</v>
      </c>
      <c r="E65" s="183">
        <v>0</v>
      </c>
      <c r="F65" s="147">
        <v>0</v>
      </c>
    </row>
    <row r="66" spans="1:6" s="9" customFormat="1" ht="49.5">
      <c r="A66" s="222" t="s">
        <v>355</v>
      </c>
      <c r="B66" s="159" t="s">
        <v>336</v>
      </c>
      <c r="C66" s="159">
        <v>200</v>
      </c>
      <c r="D66" s="147">
        <v>80000</v>
      </c>
      <c r="E66" s="147">
        <v>80000</v>
      </c>
      <c r="F66" s="147">
        <v>80000</v>
      </c>
    </row>
    <row r="67" spans="1:6" s="9" customFormat="1" ht="49.5">
      <c r="A67" s="222" t="s">
        <v>356</v>
      </c>
      <c r="B67" s="159" t="s">
        <v>337</v>
      </c>
      <c r="C67" s="159">
        <v>200</v>
      </c>
      <c r="D67" s="147">
        <v>152165.71</v>
      </c>
      <c r="E67" s="147">
        <v>152165.71</v>
      </c>
      <c r="F67" s="147">
        <v>152165.71</v>
      </c>
    </row>
    <row r="68" spans="1:6" s="9" customFormat="1" ht="66">
      <c r="A68" s="14" t="s">
        <v>341</v>
      </c>
      <c r="B68" s="103" t="s">
        <v>326</v>
      </c>
      <c r="C68" s="103" t="s">
        <v>340</v>
      </c>
      <c r="D68" s="175">
        <v>46242.65</v>
      </c>
      <c r="E68" s="175">
        <v>46908</v>
      </c>
      <c r="F68" s="203">
        <v>46908</v>
      </c>
    </row>
    <row r="69" spans="1:6" s="9" customFormat="1" ht="33">
      <c r="A69" s="14" t="s">
        <v>288</v>
      </c>
      <c r="B69" s="103" t="s">
        <v>263</v>
      </c>
      <c r="C69" s="103" t="s">
        <v>40</v>
      </c>
      <c r="D69" s="175">
        <v>78390.39</v>
      </c>
      <c r="E69" s="175">
        <v>46714.5</v>
      </c>
      <c r="F69" s="197">
        <v>28057</v>
      </c>
    </row>
    <row r="70" spans="1:6" s="9" customFormat="1" ht="33">
      <c r="A70" s="14" t="s">
        <v>143</v>
      </c>
      <c r="B70" s="103" t="s">
        <v>231</v>
      </c>
      <c r="C70" s="103" t="s">
        <v>45</v>
      </c>
      <c r="D70" s="175">
        <v>50000</v>
      </c>
      <c r="E70" s="175">
        <v>20000</v>
      </c>
      <c r="F70" s="197">
        <v>20000</v>
      </c>
    </row>
    <row r="71" spans="1:6" s="9" customFormat="1" ht="82.5">
      <c r="A71" s="14" t="s">
        <v>373</v>
      </c>
      <c r="B71" s="103" t="s">
        <v>232</v>
      </c>
      <c r="C71" s="103" t="s">
        <v>44</v>
      </c>
      <c r="D71" s="175">
        <v>101000</v>
      </c>
      <c r="E71" s="175">
        <v>98600</v>
      </c>
      <c r="F71" s="197">
        <v>101900</v>
      </c>
    </row>
    <row r="72" spans="1:6" s="9" customFormat="1" ht="33">
      <c r="A72" s="211" t="s">
        <v>69</v>
      </c>
      <c r="B72" s="212" t="s">
        <v>287</v>
      </c>
      <c r="C72" s="212" t="s">
        <v>62</v>
      </c>
      <c r="D72" s="224">
        <v>115020</v>
      </c>
      <c r="E72" s="224">
        <v>115020</v>
      </c>
      <c r="F72" s="225">
        <v>115020</v>
      </c>
    </row>
    <row r="73" spans="1:6" ht="16.5">
      <c r="A73" s="18" t="s">
        <v>63</v>
      </c>
      <c r="B73" s="31"/>
      <c r="C73" s="31"/>
      <c r="D73" s="184">
        <f>D57+D49+D43+D39+D35+D30+D26+D9+D22</f>
        <v>5551653.050000001</v>
      </c>
      <c r="E73" s="184">
        <f>E57+E49+E43+E39+E35+E30+E26+E9</f>
        <v>3699304.02</v>
      </c>
      <c r="F73" s="214">
        <f>F57+F49+F43+F39+F35+F30+F26+F9</f>
        <v>3594911.52</v>
      </c>
    </row>
  </sheetData>
  <sheetProtection/>
  <mergeCells count="10">
    <mergeCell ref="D1:F1"/>
    <mergeCell ref="D2:F2"/>
    <mergeCell ref="A3:F3"/>
    <mergeCell ref="A4:D4"/>
    <mergeCell ref="A6:A7"/>
    <mergeCell ref="B6:B7"/>
    <mergeCell ref="C6:C7"/>
    <mergeCell ref="D6:D7"/>
    <mergeCell ref="E6:E7"/>
    <mergeCell ref="F6:F7"/>
  </mergeCells>
  <printOptions/>
  <pageMargins left="0.7874015748031497" right="0.5905511811023623" top="0.5905511811023623" bottom="0.5905511811023623" header="0" footer="0"/>
  <pageSetup fitToHeight="3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95" t="s">
        <v>317</v>
      </c>
      <c r="C1" s="295"/>
      <c r="D1" s="295"/>
    </row>
    <row r="2" spans="1:4" ht="112.5" customHeight="1">
      <c r="A2" s="302" t="s">
        <v>292</v>
      </c>
      <c r="B2" s="302"/>
      <c r="C2" s="302"/>
      <c r="D2" s="302"/>
    </row>
    <row r="4" spans="1:4" s="9" customFormat="1" ht="39.75" customHeight="1">
      <c r="A4" s="349" t="s">
        <v>34</v>
      </c>
      <c r="B4" s="350" t="s">
        <v>35</v>
      </c>
      <c r="C4" s="350" t="s">
        <v>64</v>
      </c>
      <c r="D4" s="355" t="s">
        <v>293</v>
      </c>
    </row>
    <row r="5" spans="1:4" s="9" customFormat="1" ht="21" customHeight="1">
      <c r="A5" s="349"/>
      <c r="B5" s="350"/>
      <c r="C5" s="350"/>
      <c r="D5" s="356"/>
    </row>
    <row r="6" spans="1:4" s="9" customFormat="1" ht="15" customHeight="1">
      <c r="A6" s="10" t="s">
        <v>0</v>
      </c>
      <c r="B6" s="30" t="s">
        <v>36</v>
      </c>
      <c r="C6" s="30" t="s">
        <v>37</v>
      </c>
      <c r="D6" s="30" t="s">
        <v>38</v>
      </c>
    </row>
    <row r="7" spans="1:4" s="9" customFormat="1" ht="82.5">
      <c r="A7" s="11" t="s">
        <v>320</v>
      </c>
      <c r="B7" s="94" t="s">
        <v>219</v>
      </c>
      <c r="C7" s="95"/>
      <c r="D7" s="96">
        <f>D8+D17</f>
        <v>1431190</v>
      </c>
    </row>
    <row r="8" spans="1:4" s="9" customFormat="1" ht="103.5">
      <c r="A8" s="13" t="s">
        <v>220</v>
      </c>
      <c r="B8" s="94" t="s">
        <v>221</v>
      </c>
      <c r="C8" s="95"/>
      <c r="D8" s="96">
        <f>D9+D13+D15</f>
        <v>1426190</v>
      </c>
    </row>
    <row r="9" spans="1:4" s="9" customFormat="1" ht="82.5">
      <c r="A9" s="109" t="s">
        <v>149</v>
      </c>
      <c r="B9" s="116" t="s">
        <v>277</v>
      </c>
      <c r="C9" s="117"/>
      <c r="D9" s="114">
        <f>D10+D11+D12</f>
        <v>851190</v>
      </c>
    </row>
    <row r="10" spans="1:4" s="9" customFormat="1" ht="132">
      <c r="A10" s="85" t="s">
        <v>140</v>
      </c>
      <c r="B10" s="101" t="s">
        <v>222</v>
      </c>
      <c r="C10" s="101" t="s">
        <v>44</v>
      </c>
      <c r="D10" s="102">
        <v>697000</v>
      </c>
    </row>
    <row r="11" spans="1:7" s="9" customFormat="1" ht="82.5">
      <c r="A11" s="85" t="s">
        <v>142</v>
      </c>
      <c r="B11" s="101" t="s">
        <v>222</v>
      </c>
      <c r="C11" s="101" t="s">
        <v>40</v>
      </c>
      <c r="D11" s="102">
        <v>151190</v>
      </c>
      <c r="G11" s="15"/>
    </row>
    <row r="12" spans="1:4" s="9" customFormat="1" ht="66">
      <c r="A12" s="85" t="s">
        <v>209</v>
      </c>
      <c r="B12" s="101" t="s">
        <v>222</v>
      </c>
      <c r="C12" s="101" t="s">
        <v>45</v>
      </c>
      <c r="D12" s="102">
        <v>3000</v>
      </c>
    </row>
    <row r="13" spans="1:4" s="9" customFormat="1" ht="49.5">
      <c r="A13" s="111" t="s">
        <v>46</v>
      </c>
      <c r="B13" s="112" t="s">
        <v>255</v>
      </c>
      <c r="C13" s="113"/>
      <c r="D13" s="114">
        <f>SUM(D14)</f>
        <v>555000</v>
      </c>
    </row>
    <row r="14" spans="1:4" s="9" customFormat="1" ht="132.75">
      <c r="A14" s="91" t="s">
        <v>138</v>
      </c>
      <c r="B14" s="100" t="s">
        <v>278</v>
      </c>
      <c r="C14" s="100" t="s">
        <v>44</v>
      </c>
      <c r="D14" s="115">
        <v>555000</v>
      </c>
    </row>
    <row r="15" spans="1:4" s="9" customFormat="1" ht="82.5">
      <c r="A15" s="119" t="s">
        <v>256</v>
      </c>
      <c r="B15" s="116" t="s">
        <v>279</v>
      </c>
      <c r="C15" s="116"/>
      <c r="D15" s="146">
        <f>D16</f>
        <v>20000</v>
      </c>
    </row>
    <row r="16" spans="1:4" s="9" customFormat="1" ht="148.5">
      <c r="A16" s="14" t="s">
        <v>144</v>
      </c>
      <c r="B16" s="101" t="s">
        <v>280</v>
      </c>
      <c r="C16" s="101" t="s">
        <v>40</v>
      </c>
      <c r="D16" s="102">
        <v>20000</v>
      </c>
    </row>
    <row r="17" spans="1:4" s="9" customFormat="1" ht="87" customHeight="1">
      <c r="A17" s="118" t="s">
        <v>253</v>
      </c>
      <c r="B17" s="98" t="s">
        <v>223</v>
      </c>
      <c r="C17" s="98"/>
      <c r="D17" s="99">
        <f>D18</f>
        <v>5000</v>
      </c>
    </row>
    <row r="18" spans="1:4" s="9" customFormat="1" ht="82.5">
      <c r="A18" s="120" t="s">
        <v>224</v>
      </c>
      <c r="B18" s="113" t="s">
        <v>254</v>
      </c>
      <c r="C18" s="113"/>
      <c r="D18" s="114">
        <f>D19</f>
        <v>5000</v>
      </c>
    </row>
    <row r="19" spans="1:4" s="9" customFormat="1" ht="66">
      <c r="A19" s="14" t="s">
        <v>257</v>
      </c>
      <c r="B19" s="10" t="s">
        <v>258</v>
      </c>
      <c r="C19" s="10" t="s">
        <v>40</v>
      </c>
      <c r="D19" s="108">
        <v>5000</v>
      </c>
    </row>
    <row r="20" spans="1:4" s="9" customFormat="1" ht="99">
      <c r="A20" s="11" t="s">
        <v>321</v>
      </c>
      <c r="B20" s="95" t="s">
        <v>47</v>
      </c>
      <c r="C20" s="95"/>
      <c r="D20" s="96">
        <f>D21</f>
        <v>20000</v>
      </c>
    </row>
    <row r="21" spans="1:4" s="9" customFormat="1" ht="69">
      <c r="A21" s="13" t="s">
        <v>264</v>
      </c>
      <c r="B21" s="95" t="s">
        <v>267</v>
      </c>
      <c r="C21" s="95"/>
      <c r="D21" s="96">
        <f>D22</f>
        <v>20000</v>
      </c>
    </row>
    <row r="22" spans="1:4" s="9" customFormat="1" ht="66">
      <c r="A22" s="119" t="s">
        <v>265</v>
      </c>
      <c r="B22" s="117" t="s">
        <v>210</v>
      </c>
      <c r="C22" s="117"/>
      <c r="D22" s="114">
        <f>D23</f>
        <v>20000</v>
      </c>
    </row>
    <row r="23" spans="1:4" s="9" customFormat="1" ht="66">
      <c r="A23" s="14" t="s">
        <v>48</v>
      </c>
      <c r="B23" s="103" t="s">
        <v>225</v>
      </c>
      <c r="C23" s="103" t="s">
        <v>40</v>
      </c>
      <c r="D23" s="102">
        <v>20000</v>
      </c>
    </row>
    <row r="24" spans="1:4" s="9" customFormat="1" ht="99">
      <c r="A24" s="11" t="s">
        <v>150</v>
      </c>
      <c r="B24" s="95" t="s">
        <v>49</v>
      </c>
      <c r="C24" s="95"/>
      <c r="D24" s="96">
        <f>D25</f>
        <v>1000</v>
      </c>
    </row>
    <row r="25" spans="1:4" s="9" customFormat="1" ht="51.75">
      <c r="A25" s="13" t="s">
        <v>266</v>
      </c>
      <c r="B25" s="95" t="s">
        <v>268</v>
      </c>
      <c r="C25" s="95"/>
      <c r="D25" s="96">
        <f>D26</f>
        <v>1000</v>
      </c>
    </row>
    <row r="26" spans="1:4" s="9" customFormat="1" ht="49.5">
      <c r="A26" s="119" t="s">
        <v>50</v>
      </c>
      <c r="B26" s="117" t="s">
        <v>269</v>
      </c>
      <c r="C26" s="117"/>
      <c r="D26" s="114">
        <f>SUM(D27)</f>
        <v>1000</v>
      </c>
    </row>
    <row r="27" spans="1:4" s="9" customFormat="1" ht="66">
      <c r="A27" s="14" t="s">
        <v>51</v>
      </c>
      <c r="B27" s="103" t="s">
        <v>270</v>
      </c>
      <c r="C27" s="103" t="s">
        <v>40</v>
      </c>
      <c r="D27" s="102">
        <v>1000</v>
      </c>
    </row>
    <row r="28" spans="1:4" s="9" customFormat="1" ht="82.5">
      <c r="A28" s="11" t="s">
        <v>322</v>
      </c>
      <c r="B28" s="95" t="s">
        <v>65</v>
      </c>
      <c r="C28" s="95"/>
      <c r="D28" s="96">
        <f>D29</f>
        <v>1000</v>
      </c>
    </row>
    <row r="29" spans="1:4" s="9" customFormat="1" ht="51.75">
      <c r="A29" s="13" t="s">
        <v>274</v>
      </c>
      <c r="B29" s="95" t="s">
        <v>271</v>
      </c>
      <c r="C29" s="95"/>
      <c r="D29" s="96">
        <f>D30</f>
        <v>1000</v>
      </c>
    </row>
    <row r="30" spans="1:4" s="9" customFormat="1" ht="66">
      <c r="A30" s="119" t="s">
        <v>151</v>
      </c>
      <c r="B30" s="117" t="s">
        <v>272</v>
      </c>
      <c r="C30" s="117"/>
      <c r="D30" s="114">
        <f>SUM(D31)</f>
        <v>1000</v>
      </c>
    </row>
    <row r="31" spans="1:4" s="9" customFormat="1" ht="99">
      <c r="A31" s="14" t="s">
        <v>146</v>
      </c>
      <c r="B31" s="103" t="s">
        <v>273</v>
      </c>
      <c r="C31" s="103" t="s">
        <v>40</v>
      </c>
      <c r="D31" s="102">
        <v>1000</v>
      </c>
    </row>
    <row r="32" spans="1:4" s="86" customFormat="1" ht="83.25" customHeight="1">
      <c r="A32" s="88" t="s">
        <v>323</v>
      </c>
      <c r="B32" s="105" t="s">
        <v>53</v>
      </c>
      <c r="C32" s="105"/>
      <c r="D32" s="104">
        <f>D33</f>
        <v>291000</v>
      </c>
    </row>
    <row r="33" spans="1:4" s="86" customFormat="1" ht="54.75" customHeight="1">
      <c r="A33" s="118" t="s">
        <v>226</v>
      </c>
      <c r="B33" s="97" t="s">
        <v>227</v>
      </c>
      <c r="C33" s="97"/>
      <c r="D33" s="121">
        <f>D34</f>
        <v>291000</v>
      </c>
    </row>
    <row r="34" spans="1:4" s="86" customFormat="1" ht="67.5" customHeight="1">
      <c r="A34" s="122" t="s">
        <v>208</v>
      </c>
      <c r="B34" s="113" t="s">
        <v>281</v>
      </c>
      <c r="C34" s="113"/>
      <c r="D34" s="114">
        <f>D35+D36</f>
        <v>291000</v>
      </c>
    </row>
    <row r="35" spans="1:4" s="87" customFormat="1" ht="69" customHeight="1">
      <c r="A35" s="85" t="s">
        <v>39</v>
      </c>
      <c r="B35" s="101" t="s">
        <v>228</v>
      </c>
      <c r="C35" s="101" t="s">
        <v>40</v>
      </c>
      <c r="D35" s="102">
        <v>286000</v>
      </c>
    </row>
    <row r="36" spans="1:4" s="87" customFormat="1" ht="69" customHeight="1">
      <c r="A36" s="85" t="s">
        <v>283</v>
      </c>
      <c r="B36" s="101" t="s">
        <v>284</v>
      </c>
      <c r="C36" s="101" t="s">
        <v>40</v>
      </c>
      <c r="D36" s="102">
        <v>5000</v>
      </c>
    </row>
    <row r="37" spans="1:4" s="86" customFormat="1" ht="83.25" customHeight="1">
      <c r="A37" s="88" t="s">
        <v>324</v>
      </c>
      <c r="B37" s="105" t="s">
        <v>234</v>
      </c>
      <c r="C37" s="106"/>
      <c r="D37" s="96">
        <f>D38</f>
        <v>1715494</v>
      </c>
    </row>
    <row r="38" spans="1:4" s="86" customFormat="1" ht="47.25" customHeight="1">
      <c r="A38" s="118" t="s">
        <v>275</v>
      </c>
      <c r="B38" s="97" t="s">
        <v>276</v>
      </c>
      <c r="C38" s="98"/>
      <c r="D38" s="99">
        <f>D39</f>
        <v>1715494</v>
      </c>
    </row>
    <row r="39" spans="1:4" s="89" customFormat="1" ht="46.5" customHeight="1">
      <c r="A39" s="111" t="s">
        <v>43</v>
      </c>
      <c r="B39" s="112" t="s">
        <v>229</v>
      </c>
      <c r="C39" s="113"/>
      <c r="D39" s="114">
        <f>D40+D41+D42+D43+D44</f>
        <v>1715494</v>
      </c>
    </row>
    <row r="40" spans="1:4" s="87" customFormat="1" ht="135.75" customHeight="1">
      <c r="A40" s="90" t="s">
        <v>147</v>
      </c>
      <c r="B40" s="101" t="s">
        <v>230</v>
      </c>
      <c r="C40" s="101" t="s">
        <v>44</v>
      </c>
      <c r="D40" s="102">
        <v>775000</v>
      </c>
    </row>
    <row r="41" spans="1:4" s="87" customFormat="1" ht="84" customHeight="1">
      <c r="A41" s="85" t="s">
        <v>134</v>
      </c>
      <c r="B41" s="101" t="s">
        <v>230</v>
      </c>
      <c r="C41" s="101" t="s">
        <v>40</v>
      </c>
      <c r="D41" s="102">
        <v>701000</v>
      </c>
    </row>
    <row r="42" spans="1:4" s="87" customFormat="1" ht="84" customHeight="1">
      <c r="A42" s="85" t="s">
        <v>211</v>
      </c>
      <c r="B42" s="101" t="s">
        <v>230</v>
      </c>
      <c r="C42" s="101" t="s">
        <v>45</v>
      </c>
      <c r="D42" s="102">
        <v>2000</v>
      </c>
    </row>
    <row r="43" spans="1:4" s="87" customFormat="1" ht="200.25" customHeight="1">
      <c r="A43" s="151" t="s">
        <v>261</v>
      </c>
      <c r="B43" s="101" t="s">
        <v>259</v>
      </c>
      <c r="C43" s="101" t="s">
        <v>44</v>
      </c>
      <c r="D43" s="102">
        <v>16000</v>
      </c>
    </row>
    <row r="44" spans="1:4" s="87" customFormat="1" ht="198">
      <c r="A44" s="151" t="s">
        <v>261</v>
      </c>
      <c r="B44" s="101" t="s">
        <v>260</v>
      </c>
      <c r="C44" s="101" t="s">
        <v>44</v>
      </c>
      <c r="D44" s="102">
        <v>221494</v>
      </c>
    </row>
    <row r="45" spans="1:4" s="12" customFormat="1" ht="85.5" customHeight="1">
      <c r="A45" s="16" t="s">
        <v>152</v>
      </c>
      <c r="B45" s="94" t="s">
        <v>54</v>
      </c>
      <c r="C45" s="94"/>
      <c r="D45" s="104">
        <f>SUM(D46:D58)</f>
        <v>467309.5400000001</v>
      </c>
    </row>
    <row r="46" spans="1:4" s="17" customFormat="1" ht="50.25" customHeight="1">
      <c r="A46" s="14" t="s">
        <v>143</v>
      </c>
      <c r="B46" s="103" t="s">
        <v>231</v>
      </c>
      <c r="C46" s="103" t="s">
        <v>45</v>
      </c>
      <c r="D46" s="102">
        <v>20000</v>
      </c>
    </row>
    <row r="47" spans="1:4" s="17" customFormat="1" ht="50.25" customHeight="1">
      <c r="A47" s="14" t="s">
        <v>262</v>
      </c>
      <c r="B47" s="103" t="s">
        <v>263</v>
      </c>
      <c r="C47" s="103" t="s">
        <v>40</v>
      </c>
      <c r="D47" s="102">
        <v>55000</v>
      </c>
    </row>
    <row r="48" spans="1:4" s="9" customFormat="1" ht="132.75" customHeight="1">
      <c r="A48" s="14" t="s">
        <v>235</v>
      </c>
      <c r="B48" s="103" t="s">
        <v>232</v>
      </c>
      <c r="C48" s="103" t="s">
        <v>44</v>
      </c>
      <c r="D48" s="102">
        <v>81000</v>
      </c>
    </row>
    <row r="49" spans="1:4" s="9" customFormat="1" ht="141" customHeight="1">
      <c r="A49" s="154" t="s">
        <v>282</v>
      </c>
      <c r="B49" s="155" t="s">
        <v>233</v>
      </c>
      <c r="C49" s="155" t="s">
        <v>40</v>
      </c>
      <c r="D49" s="156">
        <v>95011.83</v>
      </c>
    </row>
    <row r="50" spans="1:4" s="9" customFormat="1" ht="181.5">
      <c r="A50" s="157" t="s">
        <v>305</v>
      </c>
      <c r="B50" s="159" t="s">
        <v>298</v>
      </c>
      <c r="C50" s="159">
        <v>200</v>
      </c>
      <c r="D50" s="147">
        <v>125.14</v>
      </c>
    </row>
    <row r="51" spans="1:4" s="9" customFormat="1" ht="375">
      <c r="A51" s="158" t="s">
        <v>306</v>
      </c>
      <c r="B51" s="159" t="s">
        <v>299</v>
      </c>
      <c r="C51" s="159">
        <v>200</v>
      </c>
      <c r="D51" s="147">
        <v>526.87</v>
      </c>
    </row>
    <row r="52" spans="1:4" s="9" customFormat="1" ht="168.75">
      <c r="A52" s="158" t="s">
        <v>311</v>
      </c>
      <c r="B52" s="159" t="s">
        <v>300</v>
      </c>
      <c r="C52" s="159">
        <v>200</v>
      </c>
      <c r="D52" s="147">
        <v>125.14</v>
      </c>
    </row>
    <row r="53" spans="1:4" s="9" customFormat="1" ht="206.25">
      <c r="A53" s="158" t="s">
        <v>310</v>
      </c>
      <c r="B53" s="159" t="s">
        <v>303</v>
      </c>
      <c r="C53" s="159">
        <v>200</v>
      </c>
      <c r="D53" s="147">
        <v>125.14</v>
      </c>
    </row>
    <row r="54" spans="1:4" s="9" customFormat="1" ht="243.75">
      <c r="A54" s="158" t="s">
        <v>307</v>
      </c>
      <c r="B54" s="159" t="s">
        <v>304</v>
      </c>
      <c r="C54" s="159">
        <v>200</v>
      </c>
      <c r="D54" s="147">
        <v>125.14</v>
      </c>
    </row>
    <row r="55" spans="1:4" s="9" customFormat="1" ht="180.75" customHeight="1">
      <c r="A55" s="158" t="s">
        <v>308</v>
      </c>
      <c r="B55" s="159" t="s">
        <v>302</v>
      </c>
      <c r="C55" s="159">
        <v>200</v>
      </c>
      <c r="D55" s="147">
        <v>125.14</v>
      </c>
    </row>
    <row r="56" spans="1:4" s="9" customFormat="1" ht="168.75">
      <c r="A56" s="158" t="s">
        <v>309</v>
      </c>
      <c r="B56" s="159" t="s">
        <v>301</v>
      </c>
      <c r="C56" s="159">
        <v>200</v>
      </c>
      <c r="D56" s="147">
        <v>125.14</v>
      </c>
    </row>
    <row r="57" spans="1:4" s="17" customFormat="1" ht="68.25" customHeight="1">
      <c r="A57" s="14" t="s">
        <v>69</v>
      </c>
      <c r="B57" s="103" t="s">
        <v>287</v>
      </c>
      <c r="C57" s="103" t="s">
        <v>62</v>
      </c>
      <c r="D57" s="107">
        <v>115020</v>
      </c>
    </row>
    <row r="58" spans="1:4" ht="49.5">
      <c r="A58" s="14" t="s">
        <v>314</v>
      </c>
      <c r="B58" s="103" t="s">
        <v>312</v>
      </c>
      <c r="C58" s="103" t="s">
        <v>45</v>
      </c>
      <c r="D58" s="107">
        <v>100000</v>
      </c>
    </row>
    <row r="59" spans="1:4" ht="16.5">
      <c r="A59" s="18" t="s">
        <v>63</v>
      </c>
      <c r="B59" s="31"/>
      <c r="C59" s="31"/>
      <c r="D59" s="152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5">
      <selection activeCell="G26" sqref="G26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7:9" ht="117.75" customHeight="1">
      <c r="G1" s="295" t="s">
        <v>431</v>
      </c>
      <c r="H1" s="295"/>
      <c r="I1" s="295"/>
    </row>
    <row r="2" spans="4:9" ht="113.25" customHeight="1">
      <c r="D2" s="172"/>
      <c r="E2" s="172"/>
      <c r="F2" s="172"/>
      <c r="G2" s="295" t="s">
        <v>371</v>
      </c>
      <c r="H2" s="295"/>
      <c r="I2" s="295"/>
    </row>
    <row r="3" spans="1:9" ht="35.25" customHeight="1">
      <c r="A3" s="302" t="s">
        <v>369</v>
      </c>
      <c r="B3" s="302"/>
      <c r="C3" s="302"/>
      <c r="D3" s="302"/>
      <c r="E3" s="302"/>
      <c r="F3" s="302"/>
      <c r="G3" s="302"/>
      <c r="H3" s="302"/>
      <c r="I3" s="302"/>
    </row>
    <row r="4" spans="1:7" ht="15.75" customHeight="1">
      <c r="A4" s="347"/>
      <c r="B4" s="302"/>
      <c r="C4" s="302"/>
      <c r="D4" s="302"/>
      <c r="E4" s="302"/>
      <c r="F4" s="302"/>
      <c r="G4" s="302"/>
    </row>
    <row r="5" ht="8.25" customHeight="1"/>
    <row r="6" spans="1:9" s="9" customFormat="1" ht="39.75" customHeight="1">
      <c r="A6" s="357" t="s">
        <v>34</v>
      </c>
      <c r="B6" s="357" t="s">
        <v>85</v>
      </c>
      <c r="C6" s="357" t="s">
        <v>89</v>
      </c>
      <c r="D6" s="357" t="s">
        <v>86</v>
      </c>
      <c r="E6" s="357" t="s">
        <v>35</v>
      </c>
      <c r="F6" s="357" t="s">
        <v>87</v>
      </c>
      <c r="G6" s="352" t="s">
        <v>328</v>
      </c>
      <c r="H6" s="353" t="s">
        <v>338</v>
      </c>
      <c r="I6" s="352" t="s">
        <v>342</v>
      </c>
    </row>
    <row r="7" spans="1:9" s="9" customFormat="1" ht="102" customHeight="1">
      <c r="A7" s="358"/>
      <c r="B7" s="358"/>
      <c r="C7" s="358"/>
      <c r="D7" s="358"/>
      <c r="E7" s="358"/>
      <c r="F7" s="358"/>
      <c r="G7" s="352"/>
      <c r="H7" s="354"/>
      <c r="I7" s="354"/>
    </row>
    <row r="8" spans="1:9" s="32" customFormat="1" ht="47.25">
      <c r="A8" s="153" t="s">
        <v>289</v>
      </c>
      <c r="B8" s="128" t="s">
        <v>137</v>
      </c>
      <c r="C8" s="128" t="s">
        <v>72</v>
      </c>
      <c r="D8" s="128" t="s">
        <v>72</v>
      </c>
      <c r="E8" s="128" t="s">
        <v>73</v>
      </c>
      <c r="F8" s="128" t="s">
        <v>74</v>
      </c>
      <c r="G8" s="187">
        <f>G44</f>
        <v>5551653.049999999</v>
      </c>
      <c r="H8" s="187">
        <f>H44</f>
        <v>3699304.0199999996</v>
      </c>
      <c r="I8" s="216">
        <f>I44</f>
        <v>3594911.5199999996</v>
      </c>
    </row>
    <row r="9" spans="1:12" s="12" customFormat="1" ht="158.25">
      <c r="A9" s="24" t="s">
        <v>138</v>
      </c>
      <c r="B9" s="130">
        <v>805</v>
      </c>
      <c r="C9" s="131" t="s">
        <v>75</v>
      </c>
      <c r="D9" s="131" t="s">
        <v>76</v>
      </c>
      <c r="E9" s="131" t="s">
        <v>278</v>
      </c>
      <c r="F9" s="132" t="s">
        <v>44</v>
      </c>
      <c r="G9" s="188">
        <f>'Прил.4'!D16</f>
        <v>667000</v>
      </c>
      <c r="H9" s="188">
        <f>'Прил.4'!E16</f>
        <v>539795</v>
      </c>
      <c r="I9" s="218">
        <f>'Прил.4'!F16</f>
        <v>545000</v>
      </c>
      <c r="L9" s="93"/>
    </row>
    <row r="10" spans="1:10" s="12" customFormat="1" ht="157.5">
      <c r="A10" s="20" t="s">
        <v>140</v>
      </c>
      <c r="B10" s="130">
        <v>805</v>
      </c>
      <c r="C10" s="127" t="s">
        <v>75</v>
      </c>
      <c r="D10" s="127" t="s">
        <v>77</v>
      </c>
      <c r="E10" s="134" t="s">
        <v>222</v>
      </c>
      <c r="F10" s="134" t="s">
        <v>44</v>
      </c>
      <c r="G10" s="189">
        <f>'Прил.4'!D12</f>
        <v>876200</v>
      </c>
      <c r="H10" s="189">
        <f>'Прил.4'!E12</f>
        <v>702180</v>
      </c>
      <c r="I10" s="221">
        <f>'Прил.4'!F12</f>
        <v>710000</v>
      </c>
      <c r="J10" s="93"/>
    </row>
    <row r="11" spans="1:10" s="9" customFormat="1" ht="94.5">
      <c r="A11" s="20" t="s">
        <v>142</v>
      </c>
      <c r="B11" s="130">
        <v>805</v>
      </c>
      <c r="C11" s="127" t="s">
        <v>75</v>
      </c>
      <c r="D11" s="127" t="s">
        <v>77</v>
      </c>
      <c r="E11" s="134" t="s">
        <v>222</v>
      </c>
      <c r="F11" s="134" t="s">
        <v>40</v>
      </c>
      <c r="G11" s="189">
        <f>'Прил.4'!D13</f>
        <v>245000</v>
      </c>
      <c r="H11" s="189">
        <f>'Прил.4'!E13</f>
        <v>25000</v>
      </c>
      <c r="I11" s="221">
        <f>'Прил.4'!F13</f>
        <v>19500</v>
      </c>
      <c r="J11" s="15"/>
    </row>
    <row r="12" spans="1:9" s="9" customFormat="1" ht="63">
      <c r="A12" s="20" t="s">
        <v>209</v>
      </c>
      <c r="B12" s="130">
        <v>805</v>
      </c>
      <c r="C12" s="127" t="s">
        <v>75</v>
      </c>
      <c r="D12" s="127" t="s">
        <v>77</v>
      </c>
      <c r="E12" s="134" t="s">
        <v>222</v>
      </c>
      <c r="F12" s="134" t="s">
        <v>45</v>
      </c>
      <c r="G12" s="189">
        <f>'Прил.4'!D14</f>
        <v>2000</v>
      </c>
      <c r="H12" s="189">
        <f>'Прил.4'!E14</f>
        <v>500</v>
      </c>
      <c r="I12" s="221">
        <f>'Прил.4'!F14</f>
        <v>500</v>
      </c>
    </row>
    <row r="13" spans="1:9" s="9" customFormat="1" ht="133.5" customHeight="1">
      <c r="A13" s="20" t="s">
        <v>341</v>
      </c>
      <c r="B13" s="130">
        <v>805</v>
      </c>
      <c r="C13" s="127" t="s">
        <v>75</v>
      </c>
      <c r="D13" s="127" t="s">
        <v>327</v>
      </c>
      <c r="E13" s="134" t="s">
        <v>326</v>
      </c>
      <c r="F13" s="134" t="s">
        <v>340</v>
      </c>
      <c r="G13" s="189">
        <f>'Прил.4'!D68</f>
        <v>46242.65</v>
      </c>
      <c r="H13" s="189">
        <f>'Прил.4'!E68</f>
        <v>46908</v>
      </c>
      <c r="I13" s="221">
        <f>'Прил.4'!F68</f>
        <v>46908</v>
      </c>
    </row>
    <row r="14" spans="1:9" s="17" customFormat="1" ht="63">
      <c r="A14" s="20" t="s">
        <v>143</v>
      </c>
      <c r="B14" s="130">
        <v>805</v>
      </c>
      <c r="C14" s="127" t="s">
        <v>75</v>
      </c>
      <c r="D14" s="127" t="s">
        <v>78</v>
      </c>
      <c r="E14" s="134" t="s">
        <v>231</v>
      </c>
      <c r="F14" s="134" t="s">
        <v>45</v>
      </c>
      <c r="G14" s="189">
        <f>'Прил.4'!D70</f>
        <v>50000</v>
      </c>
      <c r="H14" s="189">
        <f>'Прил.4'!E70</f>
        <v>20000</v>
      </c>
      <c r="I14" s="221">
        <f>'Прил.4'!F70</f>
        <v>20000</v>
      </c>
    </row>
    <row r="15" spans="1:12" s="9" customFormat="1" ht="157.5">
      <c r="A15" s="20" t="s">
        <v>343</v>
      </c>
      <c r="B15" s="160">
        <v>805</v>
      </c>
      <c r="C15" s="161" t="s">
        <v>75</v>
      </c>
      <c r="D15" s="161" t="s">
        <v>79</v>
      </c>
      <c r="E15" s="134" t="s">
        <v>285</v>
      </c>
      <c r="F15" s="127" t="s">
        <v>40</v>
      </c>
      <c r="G15" s="190">
        <f>'Прил.4'!D18</f>
        <v>40000</v>
      </c>
      <c r="H15" s="190">
        <f>'Прил.4'!E18</f>
        <v>15000</v>
      </c>
      <c r="I15" s="215">
        <f>'Прил.4'!F18</f>
        <v>6500</v>
      </c>
      <c r="L15" s="15"/>
    </row>
    <row r="16" spans="1:9" s="9" customFormat="1" ht="78.75">
      <c r="A16" s="170" t="s">
        <v>257</v>
      </c>
      <c r="B16" s="236">
        <v>805</v>
      </c>
      <c r="C16" s="237" t="s">
        <v>75</v>
      </c>
      <c r="D16" s="237" t="s">
        <v>79</v>
      </c>
      <c r="E16" s="171" t="s">
        <v>286</v>
      </c>
      <c r="F16" s="161" t="s">
        <v>40</v>
      </c>
      <c r="G16" s="191">
        <f>'Прил.4'!D21</f>
        <v>40000</v>
      </c>
      <c r="H16" s="191">
        <f>'Прил.4'!E21</f>
        <v>5000</v>
      </c>
      <c r="I16" s="215">
        <f>'Прил.4'!F21</f>
        <v>6000</v>
      </c>
    </row>
    <row r="17" spans="1:9" s="9" customFormat="1" ht="126">
      <c r="A17" s="164" t="s">
        <v>365</v>
      </c>
      <c r="B17" s="165">
        <v>805</v>
      </c>
      <c r="C17" s="166" t="s">
        <v>75</v>
      </c>
      <c r="D17" s="166" t="s">
        <v>79</v>
      </c>
      <c r="E17" s="238" t="s">
        <v>364</v>
      </c>
      <c r="F17" s="166" t="s">
        <v>40</v>
      </c>
      <c r="G17" s="215">
        <f>'Прил.4'!D25</f>
        <v>5000</v>
      </c>
      <c r="H17" s="239">
        <v>0</v>
      </c>
      <c r="I17" s="215">
        <v>0</v>
      </c>
    </row>
    <row r="18" spans="1:9" s="9" customFormat="1" ht="173.25">
      <c r="A18" s="164" t="s">
        <v>348</v>
      </c>
      <c r="B18" s="163" t="s">
        <v>137</v>
      </c>
      <c r="C18" s="163" t="s">
        <v>75</v>
      </c>
      <c r="D18" s="163" t="s">
        <v>79</v>
      </c>
      <c r="E18" s="168" t="s">
        <v>298</v>
      </c>
      <c r="F18" s="168">
        <v>200</v>
      </c>
      <c r="G18" s="192">
        <f>'Прил.4'!D59</f>
        <v>122.93</v>
      </c>
      <c r="H18" s="192">
        <f>'Прил.4'!E59</f>
        <v>0</v>
      </c>
      <c r="I18" s="169">
        <f>'Прил.4'!F59</f>
        <v>0</v>
      </c>
    </row>
    <row r="19" spans="1:9" s="9" customFormat="1" ht="283.5">
      <c r="A19" s="167" t="s">
        <v>349</v>
      </c>
      <c r="B19" s="163" t="s">
        <v>137</v>
      </c>
      <c r="C19" s="163" t="s">
        <v>75</v>
      </c>
      <c r="D19" s="163" t="s">
        <v>79</v>
      </c>
      <c r="E19" s="168" t="s">
        <v>299</v>
      </c>
      <c r="F19" s="168">
        <v>200</v>
      </c>
      <c r="G19" s="192">
        <f>'Прил.4'!D60</f>
        <v>517.54</v>
      </c>
      <c r="H19" s="192">
        <f>'Прил.4'!E60</f>
        <v>0</v>
      </c>
      <c r="I19" s="169">
        <f>'Прил.4'!F60</f>
        <v>0</v>
      </c>
    </row>
    <row r="20" spans="1:9" s="9" customFormat="1" ht="110.25">
      <c r="A20" s="167" t="s">
        <v>350</v>
      </c>
      <c r="B20" s="163" t="s">
        <v>137</v>
      </c>
      <c r="C20" s="163" t="s">
        <v>75</v>
      </c>
      <c r="D20" s="163" t="s">
        <v>79</v>
      </c>
      <c r="E20" s="168" t="s">
        <v>300</v>
      </c>
      <c r="F20" s="168">
        <v>200</v>
      </c>
      <c r="G20" s="192">
        <f>'Прил.4'!D61</f>
        <v>122.93</v>
      </c>
      <c r="H20" s="192">
        <f>'Прил.4'!E61</f>
        <v>0</v>
      </c>
      <c r="I20" s="169">
        <f>'Прил.4'!F61</f>
        <v>0</v>
      </c>
    </row>
    <row r="21" spans="1:11" s="9" customFormat="1" ht="144.75" customHeight="1">
      <c r="A21" s="167" t="s">
        <v>351</v>
      </c>
      <c r="B21" s="163" t="s">
        <v>137</v>
      </c>
      <c r="C21" s="163" t="s">
        <v>75</v>
      </c>
      <c r="D21" s="163" t="s">
        <v>79</v>
      </c>
      <c r="E21" s="168" t="s">
        <v>303</v>
      </c>
      <c r="F21" s="168">
        <v>200</v>
      </c>
      <c r="G21" s="192">
        <f>'Прил.4'!D62</f>
        <v>122.93</v>
      </c>
      <c r="H21" s="192">
        <f>'Прил.4'!E62</f>
        <v>0</v>
      </c>
      <c r="I21" s="169">
        <f>'Прил.4'!F62</f>
        <v>0</v>
      </c>
      <c r="K21" s="15"/>
    </row>
    <row r="22" spans="1:9" s="9" customFormat="1" ht="194.25" customHeight="1">
      <c r="A22" s="167" t="s">
        <v>352</v>
      </c>
      <c r="B22" s="163" t="s">
        <v>137</v>
      </c>
      <c r="C22" s="163" t="s">
        <v>75</v>
      </c>
      <c r="D22" s="163" t="s">
        <v>79</v>
      </c>
      <c r="E22" s="168" t="s">
        <v>304</v>
      </c>
      <c r="F22" s="168">
        <v>200</v>
      </c>
      <c r="G22" s="192">
        <f>'Прил.4'!D62</f>
        <v>122.93</v>
      </c>
      <c r="H22" s="192">
        <f>'Прил.4'!E62</f>
        <v>0</v>
      </c>
      <c r="I22" s="169">
        <f>'Прил.4'!F62</f>
        <v>0</v>
      </c>
    </row>
    <row r="23" spans="1:9" s="9" customFormat="1" ht="157.5">
      <c r="A23" s="167" t="s">
        <v>353</v>
      </c>
      <c r="B23" s="163" t="s">
        <v>137</v>
      </c>
      <c r="C23" s="163" t="s">
        <v>75</v>
      </c>
      <c r="D23" s="163" t="s">
        <v>79</v>
      </c>
      <c r="E23" s="168" t="s">
        <v>302</v>
      </c>
      <c r="F23" s="168">
        <v>200</v>
      </c>
      <c r="G23" s="192">
        <f>'Прил.4'!D64</f>
        <v>122.93</v>
      </c>
      <c r="H23" s="192">
        <f>'Прил.4'!E64</f>
        <v>0</v>
      </c>
      <c r="I23" s="169">
        <f>'Прил.4'!F64</f>
        <v>0</v>
      </c>
    </row>
    <row r="24" spans="1:9" s="9" customFormat="1" ht="110.25">
      <c r="A24" s="167" t="s">
        <v>354</v>
      </c>
      <c r="B24" s="163" t="s">
        <v>137</v>
      </c>
      <c r="C24" s="163" t="s">
        <v>75</v>
      </c>
      <c r="D24" s="163" t="s">
        <v>79</v>
      </c>
      <c r="E24" s="168" t="s">
        <v>301</v>
      </c>
      <c r="F24" s="168">
        <v>200</v>
      </c>
      <c r="G24" s="192">
        <f>'Прил.4'!D65</f>
        <v>122.93</v>
      </c>
      <c r="H24" s="192">
        <f>'Прил.4'!E65</f>
        <v>0</v>
      </c>
      <c r="I24" s="169">
        <f>'Прил.4'!F65</f>
        <v>0</v>
      </c>
    </row>
    <row r="25" spans="1:9" s="9" customFormat="1" ht="63">
      <c r="A25" s="20" t="s">
        <v>288</v>
      </c>
      <c r="B25" s="130">
        <v>805</v>
      </c>
      <c r="C25" s="127" t="s">
        <v>75</v>
      </c>
      <c r="D25" s="127" t="s">
        <v>79</v>
      </c>
      <c r="E25" s="134" t="s">
        <v>263</v>
      </c>
      <c r="F25" s="127" t="s">
        <v>40</v>
      </c>
      <c r="G25" s="175">
        <f>'Прил.4'!D69</f>
        <v>78390.39</v>
      </c>
      <c r="H25" s="175">
        <f>'Прил.4'!E69</f>
        <v>46714.5</v>
      </c>
      <c r="I25" s="147">
        <f>'Прил.4'!F69</f>
        <v>28057</v>
      </c>
    </row>
    <row r="26" spans="1:9" s="9" customFormat="1" ht="165.75" customHeight="1">
      <c r="A26" s="20" t="s">
        <v>373</v>
      </c>
      <c r="B26" s="130">
        <v>805</v>
      </c>
      <c r="C26" s="127" t="s">
        <v>76</v>
      </c>
      <c r="D26" s="127" t="s">
        <v>80</v>
      </c>
      <c r="E26" s="134" t="s">
        <v>232</v>
      </c>
      <c r="F26" s="134" t="s">
        <v>44</v>
      </c>
      <c r="G26" s="189">
        <f>'Прил.4'!D71</f>
        <v>101000</v>
      </c>
      <c r="H26" s="189">
        <f>'Прил.4'!E71</f>
        <v>98600</v>
      </c>
      <c r="I26" s="221">
        <f>'Прил.4'!F71</f>
        <v>101900</v>
      </c>
    </row>
    <row r="27" spans="1:9" s="9" customFormat="1" ht="69.75" customHeight="1">
      <c r="A27" s="20" t="s">
        <v>48</v>
      </c>
      <c r="B27" s="130">
        <v>805</v>
      </c>
      <c r="C27" s="127" t="s">
        <v>80</v>
      </c>
      <c r="D27" s="127" t="s">
        <v>81</v>
      </c>
      <c r="E27" s="134" t="s">
        <v>225</v>
      </c>
      <c r="F27" s="134" t="s">
        <v>40</v>
      </c>
      <c r="G27" s="189">
        <f>'Прил.4'!D29</f>
        <v>50000</v>
      </c>
      <c r="H27" s="189">
        <f>'Прил.4'!E29</f>
        <v>15000</v>
      </c>
      <c r="I27" s="221">
        <f>'Прил.4'!F29</f>
        <v>15000</v>
      </c>
    </row>
    <row r="28" spans="1:9" s="9" customFormat="1" ht="102" customHeight="1">
      <c r="A28" s="219" t="s">
        <v>366</v>
      </c>
      <c r="B28" s="130">
        <v>805</v>
      </c>
      <c r="C28" s="127" t="s">
        <v>77</v>
      </c>
      <c r="D28" s="127" t="s">
        <v>339</v>
      </c>
      <c r="E28" s="220" t="s">
        <v>335</v>
      </c>
      <c r="F28" s="134" t="s">
        <v>40</v>
      </c>
      <c r="G28" s="189">
        <f>'Прил.4'!D33</f>
        <v>122185.1</v>
      </c>
      <c r="H28" s="189">
        <f>'Прил.4'!E33</f>
        <v>112716.88</v>
      </c>
      <c r="I28" s="221">
        <f>'Прил.4'!F33</f>
        <v>112716.88</v>
      </c>
    </row>
    <row r="29" spans="1:9" s="9" customFormat="1" ht="163.5" customHeight="1">
      <c r="A29" s="219" t="s">
        <v>376</v>
      </c>
      <c r="B29" s="130">
        <v>805</v>
      </c>
      <c r="C29" s="127" t="s">
        <v>77</v>
      </c>
      <c r="D29" s="127" t="s">
        <v>339</v>
      </c>
      <c r="E29" s="220" t="s">
        <v>374</v>
      </c>
      <c r="F29" s="134" t="s">
        <v>40</v>
      </c>
      <c r="G29" s="189">
        <f>'Прил.4'!D34</f>
        <v>494633.46</v>
      </c>
      <c r="H29" s="189">
        <f>'Прил.4'!E34</f>
        <v>456303.93</v>
      </c>
      <c r="I29" s="221">
        <f>'Прил.4'!F34</f>
        <v>456303.93</v>
      </c>
    </row>
    <row r="30" spans="1:9" s="9" customFormat="1" ht="78.75">
      <c r="A30" s="20" t="s">
        <v>51</v>
      </c>
      <c r="B30" s="130">
        <v>805</v>
      </c>
      <c r="C30" s="127" t="s">
        <v>77</v>
      </c>
      <c r="D30" s="127" t="s">
        <v>82</v>
      </c>
      <c r="E30" s="134" t="s">
        <v>270</v>
      </c>
      <c r="F30" s="134" t="s">
        <v>40</v>
      </c>
      <c r="G30" s="189">
        <v>1000</v>
      </c>
      <c r="H30" s="189">
        <v>1000</v>
      </c>
      <c r="I30" s="221">
        <v>1000</v>
      </c>
    </row>
    <row r="31" spans="1:9" s="9" customFormat="1" ht="99.75" customHeight="1">
      <c r="A31" s="20" t="s">
        <v>347</v>
      </c>
      <c r="B31" s="130">
        <v>805</v>
      </c>
      <c r="C31" s="127" t="s">
        <v>83</v>
      </c>
      <c r="D31" s="127" t="s">
        <v>76</v>
      </c>
      <c r="E31" s="134" t="s">
        <v>233</v>
      </c>
      <c r="F31" s="134" t="s">
        <v>40</v>
      </c>
      <c r="G31" s="189">
        <f>'Прил.4'!D58</f>
        <v>94561.62</v>
      </c>
      <c r="H31" s="189">
        <f>'Прил.4'!E58</f>
        <v>0</v>
      </c>
      <c r="I31" s="221">
        <f>'Прил.4'!F58</f>
        <v>0</v>
      </c>
    </row>
    <row r="32" spans="1:9" s="9" customFormat="1" ht="110.25">
      <c r="A32" s="20" t="s">
        <v>367</v>
      </c>
      <c r="B32" s="130">
        <v>805</v>
      </c>
      <c r="C32" s="127" t="s">
        <v>83</v>
      </c>
      <c r="D32" s="127" t="s">
        <v>76</v>
      </c>
      <c r="E32" s="134" t="s">
        <v>336</v>
      </c>
      <c r="F32" s="134" t="s">
        <v>40</v>
      </c>
      <c r="G32" s="189">
        <v>80000</v>
      </c>
      <c r="H32" s="189">
        <v>80000</v>
      </c>
      <c r="I32" s="221">
        <v>80000</v>
      </c>
    </row>
    <row r="33" spans="1:9" s="9" customFormat="1" ht="63">
      <c r="A33" s="20" t="s">
        <v>39</v>
      </c>
      <c r="B33" s="130">
        <v>805</v>
      </c>
      <c r="C33" s="127" t="s">
        <v>83</v>
      </c>
      <c r="D33" s="127" t="s">
        <v>80</v>
      </c>
      <c r="E33" s="134" t="s">
        <v>228</v>
      </c>
      <c r="F33" s="134" t="s">
        <v>40</v>
      </c>
      <c r="G33" s="189">
        <f>'Прил.4'!D46</f>
        <v>425500</v>
      </c>
      <c r="H33" s="189">
        <f>'Прил.4'!E46</f>
        <v>244000</v>
      </c>
      <c r="I33" s="221">
        <f>'Прил.4'!F46</f>
        <v>249000</v>
      </c>
    </row>
    <row r="34" spans="1:12" s="9" customFormat="1" ht="63">
      <c r="A34" s="149" t="s">
        <v>283</v>
      </c>
      <c r="B34" s="130">
        <v>805</v>
      </c>
      <c r="C34" s="127" t="s">
        <v>83</v>
      </c>
      <c r="D34" s="127" t="s">
        <v>80</v>
      </c>
      <c r="E34" s="134" t="s">
        <v>284</v>
      </c>
      <c r="F34" s="134" t="s">
        <v>40</v>
      </c>
      <c r="G34" s="189">
        <f>'Прил.4'!D47</f>
        <v>5000</v>
      </c>
      <c r="H34" s="189">
        <f>'Прил.4'!E47</f>
        <v>5000</v>
      </c>
      <c r="I34" s="221">
        <f>'Прил.4'!F47</f>
        <v>5000</v>
      </c>
      <c r="J34" s="15"/>
      <c r="L34" s="15"/>
    </row>
    <row r="35" spans="1:12" s="9" customFormat="1" ht="78.75">
      <c r="A35" s="149" t="s">
        <v>41</v>
      </c>
      <c r="B35" s="130">
        <v>805</v>
      </c>
      <c r="C35" s="127" t="s">
        <v>83</v>
      </c>
      <c r="D35" s="127" t="s">
        <v>80</v>
      </c>
      <c r="E35" s="134" t="s">
        <v>329</v>
      </c>
      <c r="F35" s="134" t="s">
        <v>40</v>
      </c>
      <c r="G35" s="189">
        <f>'Прил.4'!D48</f>
        <v>100000</v>
      </c>
      <c r="H35" s="189">
        <f>'Прил.4'!E48</f>
        <v>0</v>
      </c>
      <c r="I35" s="221">
        <f>'Прил.4'!F48</f>
        <v>0</v>
      </c>
      <c r="J35" s="15"/>
      <c r="L35" s="15"/>
    </row>
    <row r="36" spans="1:12" s="9" customFormat="1" ht="99.75" customHeight="1">
      <c r="A36" s="149" t="s">
        <v>356</v>
      </c>
      <c r="B36" s="130">
        <v>805</v>
      </c>
      <c r="C36" s="127" t="s">
        <v>83</v>
      </c>
      <c r="D36" s="127" t="s">
        <v>80</v>
      </c>
      <c r="E36" s="134" t="s">
        <v>337</v>
      </c>
      <c r="F36" s="134" t="s">
        <v>40</v>
      </c>
      <c r="G36" s="189">
        <v>152165.71</v>
      </c>
      <c r="H36" s="189">
        <v>152165.71</v>
      </c>
      <c r="I36" s="221">
        <v>152165.71</v>
      </c>
      <c r="J36" s="15"/>
      <c r="L36" s="15"/>
    </row>
    <row r="37" spans="1:9" s="9" customFormat="1" ht="94.5">
      <c r="A37" s="20" t="s">
        <v>146</v>
      </c>
      <c r="B37" s="130">
        <v>805</v>
      </c>
      <c r="C37" s="127" t="s">
        <v>71</v>
      </c>
      <c r="D37" s="127" t="s">
        <v>71</v>
      </c>
      <c r="E37" s="134" t="s">
        <v>273</v>
      </c>
      <c r="F37" s="134" t="s">
        <v>40</v>
      </c>
      <c r="G37" s="189">
        <v>1000</v>
      </c>
      <c r="H37" s="189">
        <v>1000</v>
      </c>
      <c r="I37" s="221">
        <v>1000</v>
      </c>
    </row>
    <row r="38" spans="1:15" s="9" customFormat="1" ht="173.25">
      <c r="A38" s="38" t="s">
        <v>147</v>
      </c>
      <c r="B38" s="130">
        <v>805</v>
      </c>
      <c r="C38" s="134" t="s">
        <v>84</v>
      </c>
      <c r="D38" s="134" t="s">
        <v>75</v>
      </c>
      <c r="E38" s="134" t="s">
        <v>230</v>
      </c>
      <c r="F38" s="134" t="s">
        <v>44</v>
      </c>
      <c r="G38" s="189">
        <f>'Прил.4'!D52</f>
        <v>810000</v>
      </c>
      <c r="H38" s="189">
        <f>'Прил.4'!E52</f>
        <v>600000</v>
      </c>
      <c r="I38" s="221">
        <f>'Прил.4'!F52</f>
        <v>600000</v>
      </c>
      <c r="K38" s="15"/>
      <c r="O38" s="15"/>
    </row>
    <row r="39" spans="1:15" s="9" customFormat="1" ht="110.25">
      <c r="A39" s="20" t="s">
        <v>134</v>
      </c>
      <c r="B39" s="130">
        <v>805</v>
      </c>
      <c r="C39" s="127" t="s">
        <v>84</v>
      </c>
      <c r="D39" s="127" t="s">
        <v>75</v>
      </c>
      <c r="E39" s="134" t="s">
        <v>230</v>
      </c>
      <c r="F39" s="134" t="s">
        <v>40</v>
      </c>
      <c r="G39" s="189">
        <f>'Прил.4'!D53</f>
        <v>671000</v>
      </c>
      <c r="H39" s="189">
        <f>'Прил.4'!E53</f>
        <v>403900</v>
      </c>
      <c r="I39" s="221">
        <f>'Прил.4'!F53</f>
        <v>309840</v>
      </c>
      <c r="O39" s="15"/>
    </row>
    <row r="40" spans="1:9" s="9" customFormat="1" ht="78.75">
      <c r="A40" s="149" t="s">
        <v>211</v>
      </c>
      <c r="B40" s="130">
        <v>805</v>
      </c>
      <c r="C40" s="127" t="s">
        <v>84</v>
      </c>
      <c r="D40" s="127" t="s">
        <v>75</v>
      </c>
      <c r="E40" s="134" t="s">
        <v>230</v>
      </c>
      <c r="F40" s="134" t="s">
        <v>45</v>
      </c>
      <c r="G40" s="189">
        <f>'Прил.4'!D54</f>
        <v>1000</v>
      </c>
      <c r="H40" s="189">
        <f>'Прил.4'!E54</f>
        <v>1000</v>
      </c>
      <c r="I40" s="221">
        <f>'Прил.4'!F54</f>
        <v>1000</v>
      </c>
    </row>
    <row r="41" spans="1:12" s="9" customFormat="1" ht="193.5" customHeight="1">
      <c r="A41" s="137" t="s">
        <v>368</v>
      </c>
      <c r="B41" s="130">
        <v>805</v>
      </c>
      <c r="C41" s="127" t="s">
        <v>84</v>
      </c>
      <c r="D41" s="127" t="s">
        <v>75</v>
      </c>
      <c r="E41" s="134" t="s">
        <v>259</v>
      </c>
      <c r="F41" s="134" t="s">
        <v>44</v>
      </c>
      <c r="G41" s="189">
        <f>'Прил.4'!D55</f>
        <v>15000</v>
      </c>
      <c r="H41" s="189">
        <f>'Прил.4'!E55</f>
        <v>12500</v>
      </c>
      <c r="I41" s="221">
        <f>'Прил.4'!F55</f>
        <v>12500</v>
      </c>
      <c r="L41" s="15"/>
    </row>
    <row r="42" spans="1:9" s="17" customFormat="1" ht="198.75" customHeight="1">
      <c r="A42" s="137" t="s">
        <v>261</v>
      </c>
      <c r="B42" s="130">
        <v>805</v>
      </c>
      <c r="C42" s="127" t="s">
        <v>84</v>
      </c>
      <c r="D42" s="127" t="s">
        <v>75</v>
      </c>
      <c r="E42" s="134" t="s">
        <v>260</v>
      </c>
      <c r="F42" s="134" t="s">
        <v>44</v>
      </c>
      <c r="G42" s="189">
        <f>'Прил.4'!D56</f>
        <v>261499</v>
      </c>
      <c r="H42" s="189">
        <f>'Прил.4'!E56</f>
        <v>0</v>
      </c>
      <c r="I42" s="221">
        <f>'Прил.4'!F56</f>
        <v>0</v>
      </c>
    </row>
    <row r="43" spans="1:9" ht="78.75">
      <c r="A43" s="20" t="s">
        <v>69</v>
      </c>
      <c r="B43" s="130">
        <v>805</v>
      </c>
      <c r="C43" s="127" t="s">
        <v>81</v>
      </c>
      <c r="D43" s="127" t="s">
        <v>75</v>
      </c>
      <c r="E43" s="134" t="s">
        <v>287</v>
      </c>
      <c r="F43" s="134" t="s">
        <v>62</v>
      </c>
      <c r="G43" s="189">
        <v>115020</v>
      </c>
      <c r="H43" s="189">
        <v>115020</v>
      </c>
      <c r="I43" s="221">
        <v>115020</v>
      </c>
    </row>
    <row r="44" spans="1:9" ht="15.75">
      <c r="A44" s="29" t="s">
        <v>63</v>
      </c>
      <c r="B44" s="29"/>
      <c r="C44" s="35"/>
      <c r="D44" s="35"/>
      <c r="E44" s="23"/>
      <c r="F44" s="23"/>
      <c r="G44" s="193">
        <f>SUM(G9:G43)</f>
        <v>5551653.049999999</v>
      </c>
      <c r="H44" s="217">
        <f>SUM(H9:H43)</f>
        <v>3699304.0199999996</v>
      </c>
      <c r="I44" s="217">
        <f>SUM(I9:I43)</f>
        <v>3594911.5199999996</v>
      </c>
    </row>
  </sheetData>
  <sheetProtection/>
  <mergeCells count="13">
    <mergeCell ref="A6:A7"/>
    <mergeCell ref="B6:B7"/>
    <mergeCell ref="C6:C7"/>
    <mergeCell ref="D6:D7"/>
    <mergeCell ref="E6:E7"/>
    <mergeCell ref="F6:F7"/>
    <mergeCell ref="G6:G7"/>
    <mergeCell ref="H6:H7"/>
    <mergeCell ref="G1:I1"/>
    <mergeCell ref="I6:I7"/>
    <mergeCell ref="G2:I2"/>
    <mergeCell ref="A3:I3"/>
    <mergeCell ref="A4:G4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2022-09-16T06:03:55Z</cp:lastPrinted>
  <dcterms:created xsi:type="dcterms:W3CDTF">2015-11-12T13:52:25Z</dcterms:created>
  <dcterms:modified xsi:type="dcterms:W3CDTF">2022-09-16T06:03:59Z</dcterms:modified>
  <cp:category/>
  <cp:version/>
  <cp:contentType/>
  <cp:contentStatus/>
</cp:coreProperties>
</file>