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'доходы'!$A$2:$G$18</definedName>
    <definedName name="_xlnm.Print_Area" localSheetId="2">'источники'!$A$1:$G$6</definedName>
    <definedName name="_xlnm.Print_Area" localSheetId="1">'расходы'!$A$1:$G$36</definedName>
  </definedNames>
  <calcPr fullCalcOnLoad="1"/>
</workbook>
</file>

<file path=xl/sharedStrings.xml><?xml version="1.0" encoding="utf-8"?>
<sst xmlns="http://schemas.openxmlformats.org/spreadsheetml/2006/main" count="122" uniqueCount="106">
  <si>
    <t>Наименование</t>
  </si>
  <si>
    <t>Общегосударственные вопросы</t>
  </si>
  <si>
    <t>КБК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</si>
  <si>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</si>
  <si>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РФ, высших органов исполнительной власти субъектов РФ , местных администраций</t>
  </si>
  <si>
    <t>Резервные фонды</t>
  </si>
  <si>
    <t>Другие государственные вопросы</t>
  </si>
  <si>
    <t xml:space="preserve">Национальная безопасность и правоохранительная деятельность </t>
  </si>
  <si>
    <t>Предупреждение и ликвидация последствий чрезвычайных стихийных бедствий,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</si>
  <si>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</si>
  <si>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</si>
  <si>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</si>
  <si>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</t>
  </si>
  <si>
    <t>Здравоохранение  и спорт</t>
  </si>
  <si>
    <t>Социальная политика</t>
  </si>
  <si>
    <t>Пенсионное обеспечение</t>
  </si>
  <si>
    <t>ВСЕГО РАСХОДОВ</t>
  </si>
  <si>
    <t>0100</t>
  </si>
  <si>
    <t>0102</t>
  </si>
  <si>
    <t>0104</t>
  </si>
  <si>
    <t>0300</t>
  </si>
  <si>
    <t>0309</t>
  </si>
  <si>
    <t>0400</t>
  </si>
  <si>
    <t>0500</t>
  </si>
  <si>
    <t>0700</t>
  </si>
  <si>
    <t>0800</t>
  </si>
  <si>
    <t>0801</t>
  </si>
  <si>
    <t>0900</t>
  </si>
  <si>
    <t>0901</t>
  </si>
  <si>
    <t>0902</t>
  </si>
  <si>
    <t>1000</t>
  </si>
  <si>
    <t>1001</t>
  </si>
  <si>
    <t>0111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</si>
  <si>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</si>
  <si>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</si>
  <si>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</si>
  <si>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</si>
  <si>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</si>
  <si>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</si>
  <si>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0105</t>
  </si>
  <si>
    <t>Судебная система</t>
  </si>
  <si>
    <t>2.Расходы</t>
  </si>
  <si>
    <t>ИТОГО налоговые доходы</t>
  </si>
  <si>
    <t>ИТОГО неналоговые доходы</t>
  </si>
  <si>
    <t>Результат исполнения бюджета ("-" дефицит "+" профицит )</t>
  </si>
  <si>
    <t>0113</t>
  </si>
  <si>
    <t>3.Источники</t>
  </si>
  <si>
    <t>1400</t>
  </si>
  <si>
    <t>Межбюджетные трансферты общего характера бюджетам субъектов РФ и муниципальных образований</t>
  </si>
  <si>
    <t>0503</t>
  </si>
  <si>
    <t>Благоустройство</t>
  </si>
  <si>
    <t>0105000000</t>
  </si>
  <si>
    <t>Источники финансирования дефицита бюджета, всего</t>
  </si>
  <si>
    <t>000 1 00 00000 00 0000 000</t>
  </si>
  <si>
    <r>
      <t xml:space="preserve">НАЛОГОВЫЕ И НЕНАЛОГОВЫЕ ДОХОДЫ    </t>
    </r>
  </si>
  <si>
    <t xml:space="preserve">  000 1 01 00000 00 0000 000</t>
  </si>
  <si>
    <t xml:space="preserve">Налоги на прибыль, доходы         </t>
  </si>
  <si>
    <t>Налоги на имущество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</si>
  <si>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</si>
  <si>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</si>
  <si>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</si>
  <si>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r>
      <t xml:space="preserve">Безвозмездные поступления от других бюджетов бюджетной системы Российской Федерации           </t>
    </r>
    <r>
      <rPr>
        <i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                                                               </t>
    </r>
  </si>
  <si>
    <t xml:space="preserve">Иные межбюджетные трансферты                           </t>
  </si>
  <si>
    <t>ВСЕГО ДОХОДОВ</t>
  </si>
  <si>
    <t>Раздел, подраздел</t>
  </si>
  <si>
    <t>рубли</t>
  </si>
  <si>
    <t>Изменение остатков средств на счетах по учету средств бюджета</t>
  </si>
  <si>
    <t>4</t>
  </si>
  <si>
    <t>5</t>
  </si>
  <si>
    <t>6</t>
  </si>
  <si>
    <t>7</t>
  </si>
  <si>
    <t xml:space="preserve">Культура, кинематография </t>
  </si>
  <si>
    <t>1.Доходы</t>
  </si>
  <si>
    <t xml:space="preserve">Утверждено решением о бюджете (с учетом внесенных изменений) </t>
  </si>
  <si>
    <t>0200</t>
  </si>
  <si>
    <t>0203</t>
  </si>
  <si>
    <t>0310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</si>
  <si>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</si>
  <si>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</si>
  <si>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</si>
  <si>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r>
      <t>Утверждено решением о бюджете (</t>
    </r>
    <r>
      <rPr>
        <sz val="10"/>
        <rFont val="Times New Roman"/>
        <family val="1"/>
      </rPr>
      <t>с учетом внесенных изменений</t>
    </r>
    <r>
      <rPr>
        <sz val="14"/>
        <rFont val="Times New Roman"/>
        <family val="1"/>
      </rPr>
      <t xml:space="preserve">) </t>
    </r>
  </si>
  <si>
    <t>0412</t>
  </si>
  <si>
    <t>Другие вопросы в области национальной экономики</t>
  </si>
  <si>
    <t>000 1 11 00000 00 0000 000</t>
  </si>
  <si>
    <t>Доходы от использования имущества, находящегося в государственной (муниципальной) собственности</t>
  </si>
  <si>
    <t>0502</t>
  </si>
  <si>
    <t>Коммунальное хозяйство</t>
  </si>
  <si>
    <t>0707</t>
  </si>
  <si>
    <t>Молодежная политика</t>
  </si>
  <si>
    <t xml:space="preserve">  Дотации бюджетам бюджетной системы Российской Федерации                   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</si>
  <si>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</si>
  <si>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</si>
  <si>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>000  1 06 00000 00 0000 000</t>
  </si>
  <si>
    <t xml:space="preserve"> 000 2 02 10000 00 0000 150</t>
  </si>
  <si>
    <t xml:space="preserve"> 000 2 02 20000 00 0000 150</t>
  </si>
  <si>
    <t xml:space="preserve"> 000 2 02 30000 00 0000 150</t>
  </si>
  <si>
    <t xml:space="preserve"> 000 2 02 40000 00 0000 150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</si>
  <si>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</si>
  <si>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</si>
  <si>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</si>
  <si>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 (дорожные фонды)</t>
  </si>
  <si>
    <t>Оценка ожидаемого исполнения бюджета Мугреево-Никольского сельского поселения за 2023 год</t>
  </si>
  <si>
    <t>Исполнение бюджета за 2022 год</t>
  </si>
  <si>
    <t>Исполнение бюджета на 01.11.2023</t>
  </si>
  <si>
    <t>Ожидаемое исполнение бюджета за 2023 год</t>
  </si>
  <si>
    <t>Ожидаемое исполнение бюджета за 2023 год, %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</si>
</sst>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54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Courier New"/>
      <family val="3"/>
    </font>
    <font>
      <sz val="11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/>
    </xf>
    <xf numFmtId="176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0" fontId="6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left" vertical="top"/>
    </xf>
    <xf numFmtId="49" fontId="6" fillId="33" borderId="11" xfId="0" applyNumberFormat="1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 wrapText="1"/>
    </xf>
    <xf numFmtId="2" fontId="3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 vertical="top"/>
    </xf>
    <xf numFmtId="2" fontId="6" fillId="33" borderId="0" xfId="0" applyNumberFormat="1" applyFont="1" applyFill="1" applyAlignment="1">
      <alignment wrapText="1"/>
    </xf>
    <xf numFmtId="4" fontId="6" fillId="33" borderId="0" xfId="0" applyNumberFormat="1" applyFont="1" applyFill="1" applyAlignment="1">
      <alignment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9" fontId="6" fillId="33" borderId="10" xfId="42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2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top" wrapText="1"/>
    </xf>
    <xf numFmtId="2" fontId="14" fillId="0" borderId="14" xfId="0" applyNumberFormat="1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wrapText="1"/>
    </xf>
    <xf numFmtId="2" fontId="12" fillId="0" borderId="14" xfId="0" applyNumberFormat="1" applyFont="1" applyBorder="1" applyAlignment="1">
      <alignment horizontal="left" vertical="center" wrapText="1"/>
    </xf>
    <xf numFmtId="2" fontId="12" fillId="0" borderId="14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2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top"/>
    </xf>
    <xf numFmtId="4" fontId="7" fillId="0" borderId="10" xfId="0" applyNumberFormat="1" applyFont="1" applyBorder="1" applyAlignment="1">
      <alignment horizontal="center" vertical="center" shrinkToFit="1"/>
    </xf>
    <xf numFmtId="4" fontId="14" fillId="0" borderId="14" xfId="0" applyNumberFormat="1" applyFont="1" applyBorder="1" applyAlignment="1">
      <alignment horizontal="center" vertical="center" wrapText="1"/>
    </xf>
    <xf numFmtId="180" fontId="6" fillId="33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191" fontId="3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right"/>
    </xf>
    <xf numFmtId="4" fontId="17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left" vertical="top"/>
    </xf>
    <xf numFmtId="4" fontId="6" fillId="0" borderId="0" xfId="0" applyNumberFormat="1" applyFont="1" applyAlignment="1">
      <alignment/>
    </xf>
    <xf numFmtId="177" fontId="7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/>
    </xf>
    <xf numFmtId="2" fontId="14" fillId="0" borderId="16" xfId="0" applyNumberFormat="1" applyFont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7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6">
      <selection activeCell="F18" sqref="F18"/>
    </sheetView>
  </sheetViews>
  <sheetFormatPr defaultColWidth="9.00390625" defaultRowHeight="12.75"/>
  <cols>
    <col min="1" max="1" width="27.875" style="41" customWidth="1"/>
    <col min="2" max="2" width="44.00390625" style="54" customWidth="1"/>
    <col min="3" max="3" width="21.875" style="76" customWidth="1"/>
    <col min="4" max="4" width="18.875" style="67" customWidth="1"/>
    <col min="5" max="5" width="17.625" style="63" customWidth="1"/>
    <col min="6" max="6" width="18.625" style="67" customWidth="1"/>
    <col min="7" max="7" width="18.00390625" style="67" customWidth="1"/>
    <col min="8" max="8" width="11.125" style="6" bestFit="1" customWidth="1"/>
    <col min="9" max="9" width="26.25390625" style="6" customWidth="1"/>
    <col min="10" max="16384" width="9.125" style="6" customWidth="1"/>
  </cols>
  <sheetData>
    <row r="2" spans="1:7" ht="27.75" customHeight="1">
      <c r="A2" s="106" t="s">
        <v>101</v>
      </c>
      <c r="B2" s="106"/>
      <c r="C2" s="106"/>
      <c r="D2" s="106"/>
      <c r="E2" s="106"/>
      <c r="F2" s="106"/>
      <c r="G2" s="106"/>
    </row>
    <row r="3" spans="1:7" ht="25.5" customHeight="1">
      <c r="A3" s="105" t="s">
        <v>72</v>
      </c>
      <c r="B3" s="105"/>
      <c r="C3" s="68"/>
      <c r="F3" s="69"/>
      <c r="G3" s="70" t="s">
        <v>65</v>
      </c>
    </row>
    <row r="4" spans="1:8" s="56" customFormat="1" ht="144" customHeight="1">
      <c r="A4" s="44" t="s">
        <v>2</v>
      </c>
      <c r="B4" s="43" t="s">
        <v>0</v>
      </c>
      <c r="C4" s="65" t="s">
        <v>102</v>
      </c>
      <c r="D4" s="64" t="s">
        <v>73</v>
      </c>
      <c r="E4" s="65" t="s">
        <v>103</v>
      </c>
      <c r="F4" s="71" t="s">
        <v>104</v>
      </c>
      <c r="G4" s="71" t="s">
        <v>105</v>
      </c>
      <c r="H4" s="55"/>
    </row>
    <row r="5" spans="1:9" ht="18.75">
      <c r="A5" s="44">
        <v>1</v>
      </c>
      <c r="B5" s="42">
        <v>2</v>
      </c>
      <c r="C5" s="82">
        <v>3</v>
      </c>
      <c r="D5" s="80" t="s">
        <v>67</v>
      </c>
      <c r="E5" s="81" t="s">
        <v>68</v>
      </c>
      <c r="F5" s="80" t="s">
        <v>69</v>
      </c>
      <c r="G5" s="80" t="s">
        <v>70</v>
      </c>
      <c r="I5" s="9"/>
    </row>
    <row r="6" spans="1:9" ht="37.5">
      <c r="A6" s="58" t="s">
        <v>53</v>
      </c>
      <c r="B6" s="45" t="s">
        <v>54</v>
      </c>
      <c r="C6" s="73">
        <f>C9+C11</f>
        <v>453306.26</v>
      </c>
      <c r="D6" s="73">
        <f>D9+D11</f>
        <v>390000</v>
      </c>
      <c r="E6" s="73">
        <f>E9+E11</f>
        <v>433111.72000000003</v>
      </c>
      <c r="F6" s="73">
        <f>F9+F11</f>
        <v>445000</v>
      </c>
      <c r="G6" s="53">
        <f>F6/D6*100</f>
        <v>114.1025641025641</v>
      </c>
      <c r="I6" s="79"/>
    </row>
    <row r="7" spans="1:9" ht="21.75" customHeight="1">
      <c r="A7" s="59" t="s">
        <v>55</v>
      </c>
      <c r="B7" s="46" t="s">
        <v>56</v>
      </c>
      <c r="C7" s="78">
        <v>47881.26</v>
      </c>
      <c r="D7" s="74">
        <v>40000</v>
      </c>
      <c r="E7" s="74">
        <v>29011.65</v>
      </c>
      <c r="F7" s="74">
        <v>35000</v>
      </c>
      <c r="G7" s="72">
        <f>F7/D7*100</f>
        <v>87.5</v>
      </c>
      <c r="I7" s="8"/>
    </row>
    <row r="8" spans="1:9" ht="18.75">
      <c r="A8" s="59" t="s">
        <v>92</v>
      </c>
      <c r="B8" s="47" t="s">
        <v>57</v>
      </c>
      <c r="C8" s="75">
        <v>305273.94</v>
      </c>
      <c r="D8" s="72">
        <v>250000</v>
      </c>
      <c r="E8" s="5">
        <v>303597.9</v>
      </c>
      <c r="F8" s="72">
        <v>310000</v>
      </c>
      <c r="G8" s="72">
        <f>F8/D8*100</f>
        <v>124</v>
      </c>
      <c r="I8" s="9"/>
    </row>
    <row r="9" spans="1:9" ht="18.75">
      <c r="A9" s="60"/>
      <c r="B9" s="49" t="s">
        <v>42</v>
      </c>
      <c r="C9" s="53">
        <f>SUM(C7:C8)</f>
        <v>353155.2</v>
      </c>
      <c r="D9" s="53">
        <f>SUM(D7:D8)</f>
        <v>290000</v>
      </c>
      <c r="E9" s="53">
        <f>SUM(E7:E8)</f>
        <v>332609.55000000005</v>
      </c>
      <c r="F9" s="53">
        <f>SUM(F7:F8)</f>
        <v>345000</v>
      </c>
      <c r="G9" s="53">
        <f>SUM(G7:G8)</f>
        <v>211.5</v>
      </c>
      <c r="I9" s="9"/>
    </row>
    <row r="10" spans="1:9" ht="75">
      <c r="A10" s="60" t="s">
        <v>83</v>
      </c>
      <c r="B10" s="98" t="s">
        <v>84</v>
      </c>
      <c r="C10" s="72">
        <v>100151.06</v>
      </c>
      <c r="D10" s="72">
        <v>100000</v>
      </c>
      <c r="E10" s="72">
        <v>100502.17</v>
      </c>
      <c r="F10" s="72">
        <v>100000</v>
      </c>
      <c r="G10" s="72">
        <f>F10/D10*100</f>
        <v>100</v>
      </c>
      <c r="I10" s="9"/>
    </row>
    <row r="11" spans="1:9" ht="18.75">
      <c r="A11" s="59"/>
      <c r="B11" s="49" t="s">
        <v>43</v>
      </c>
      <c r="C11" s="53">
        <f>SUM(C10:C10)</f>
        <v>100151.06</v>
      </c>
      <c r="D11" s="53">
        <f>SUM(D10:D10)</f>
        <v>100000</v>
      </c>
      <c r="E11" s="53">
        <f>SUM(E10:E10)</f>
        <v>100502.17</v>
      </c>
      <c r="F11" s="53">
        <f>SUM(F10:F10)</f>
        <v>100000</v>
      </c>
      <c r="G11" s="53">
        <f>SUM(G10:G10)</f>
        <v>100</v>
      </c>
      <c r="I11" s="9"/>
    </row>
    <row r="12" spans="1:9" ht="37.5">
      <c r="A12" s="58" t="s">
        <v>58</v>
      </c>
      <c r="B12" s="50" t="s">
        <v>59</v>
      </c>
      <c r="C12" s="53">
        <f>SUM(C13)</f>
        <v>5002629.98</v>
      </c>
      <c r="D12" s="77">
        <f>D13</f>
        <v>5259209.5</v>
      </c>
      <c r="E12" s="77">
        <f>E13</f>
        <v>4375765.56</v>
      </c>
      <c r="F12" s="77">
        <f>F13</f>
        <v>5159209.5</v>
      </c>
      <c r="G12" s="53">
        <f aca="true" t="shared" si="0" ref="G12:G18">F12/D12*100</f>
        <v>98.09857355939138</v>
      </c>
      <c r="I12" s="9"/>
    </row>
    <row r="13" spans="1:9" ht="65.25" customHeight="1">
      <c r="A13" s="61" t="s">
        <v>60</v>
      </c>
      <c r="B13" s="51" t="s">
        <v>61</v>
      </c>
      <c r="C13" s="53">
        <f>SUM(C14:C17)</f>
        <v>5002629.98</v>
      </c>
      <c r="D13" s="77">
        <f>SUM(D14:D17)</f>
        <v>5259209.5</v>
      </c>
      <c r="E13" s="77">
        <f>SUM(E14:E17)</f>
        <v>4375765.56</v>
      </c>
      <c r="F13" s="77">
        <f>SUM(F14:F17)</f>
        <v>5159209.5</v>
      </c>
      <c r="G13" s="53">
        <f t="shared" si="0"/>
        <v>98.09857355939138</v>
      </c>
      <c r="I13" s="9"/>
    </row>
    <row r="14" spans="1:9" ht="37.5">
      <c r="A14" s="59" t="s">
        <v>93</v>
      </c>
      <c r="B14" s="47" t="s">
        <v>89</v>
      </c>
      <c r="C14" s="72">
        <v>3695329.97</v>
      </c>
      <c r="D14" s="72">
        <v>3822327.23</v>
      </c>
      <c r="E14" s="5">
        <v>3185275.23</v>
      </c>
      <c r="F14" s="72">
        <v>3822327.23</v>
      </c>
      <c r="G14" s="72">
        <f t="shared" si="0"/>
        <v>100</v>
      </c>
      <c r="I14" s="9"/>
    </row>
    <row r="15" spans="1:7" ht="56.25">
      <c r="A15" s="59" t="s">
        <v>94</v>
      </c>
      <c r="B15" s="48" t="s">
        <v>90</v>
      </c>
      <c r="C15" s="75">
        <v>261499</v>
      </c>
      <c r="D15" s="72">
        <v>271689</v>
      </c>
      <c r="E15" s="89">
        <v>271689</v>
      </c>
      <c r="F15" s="72">
        <v>271689</v>
      </c>
      <c r="G15" s="72">
        <f t="shared" si="0"/>
        <v>100</v>
      </c>
    </row>
    <row r="16" spans="1:9" ht="37.5">
      <c r="A16" s="59" t="s">
        <v>95</v>
      </c>
      <c r="B16" s="47" t="s">
        <v>91</v>
      </c>
      <c r="C16" s="75">
        <v>101000</v>
      </c>
      <c r="D16" s="72">
        <v>115400</v>
      </c>
      <c r="E16" s="5">
        <v>83996</v>
      </c>
      <c r="F16" s="72">
        <v>115400</v>
      </c>
      <c r="G16" s="72">
        <f t="shared" si="0"/>
        <v>100</v>
      </c>
      <c r="I16" s="9"/>
    </row>
    <row r="17" spans="1:9" ht="18.75">
      <c r="A17" s="59" t="s">
        <v>96</v>
      </c>
      <c r="B17" s="101" t="s">
        <v>62</v>
      </c>
      <c r="C17" s="75">
        <v>944801.01</v>
      </c>
      <c r="D17" s="72">
        <v>1049793.27</v>
      </c>
      <c r="E17" s="72">
        <v>834805.33</v>
      </c>
      <c r="F17" s="72">
        <v>949793.27</v>
      </c>
      <c r="G17" s="72">
        <f t="shared" si="0"/>
        <v>90.47431500489616</v>
      </c>
      <c r="I17" s="9"/>
    </row>
    <row r="18" spans="1:9" ht="30.75" customHeight="1">
      <c r="A18" s="57"/>
      <c r="B18" s="52" t="s">
        <v>63</v>
      </c>
      <c r="C18" s="53">
        <f>C6+C12</f>
        <v>5455936.24</v>
      </c>
      <c r="D18" s="53">
        <f>D6+D12</f>
        <v>5649209.5</v>
      </c>
      <c r="E18" s="77">
        <f>E6+E12</f>
        <v>4808877.279999999</v>
      </c>
      <c r="F18" s="77">
        <f>F6+F12</f>
        <v>5604209.5</v>
      </c>
      <c r="G18" s="53">
        <f t="shared" si="0"/>
        <v>99.2034283734742</v>
      </c>
      <c r="I18" s="9"/>
    </row>
    <row r="20" ht="51.75" customHeight="1"/>
    <row r="21" ht="63.75" customHeight="1"/>
  </sheetData>
  <sheetProtection/>
  <mergeCells count="2">
    <mergeCell ref="A3:B3"/>
    <mergeCell ref="A2:G2"/>
  </mergeCells>
  <printOptions/>
  <pageMargins left="1.1023622047244095" right="0.31496062992125984" top="0.35433070866141736" bottom="0.35433070866141736" header="0.31496062992125984" footer="0.31496062992125984"/>
  <pageSetup fitToHeight="0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zoomScale="96" zoomScaleNormal="96" zoomScalePageLayoutView="0" workbookViewId="0" topLeftCell="A13">
      <selection activeCell="G37" sqref="G37"/>
    </sheetView>
  </sheetViews>
  <sheetFormatPr defaultColWidth="9.00390625" defaultRowHeight="12.75"/>
  <cols>
    <col min="1" max="1" width="9.875" style="11" customWidth="1"/>
    <col min="2" max="2" width="58.25390625" style="11" customWidth="1"/>
    <col min="3" max="3" width="19.75390625" style="93" customWidth="1"/>
    <col min="4" max="4" width="24.375" style="63" customWidth="1"/>
    <col min="5" max="5" width="20.125" style="63" customWidth="1"/>
    <col min="6" max="6" width="22.125" style="63" customWidth="1"/>
    <col min="7" max="7" width="22.25390625" style="2" customWidth="1"/>
    <col min="8" max="8" width="21.25390625" style="2" customWidth="1"/>
    <col min="9" max="9" width="13.00390625" style="12" customWidth="1"/>
    <col min="10" max="10" width="18.25390625" style="6" customWidth="1"/>
    <col min="11" max="11" width="16.25390625" style="6" customWidth="1"/>
    <col min="12" max="12" width="17.375" style="6" customWidth="1"/>
    <col min="13" max="13" width="16.375" style="6" customWidth="1"/>
    <col min="14" max="14" width="18.25390625" style="6" customWidth="1"/>
    <col min="15" max="16384" width="9.125" style="2" customWidth="1"/>
  </cols>
  <sheetData>
    <row r="1" spans="1:5" ht="10.5" customHeight="1">
      <c r="A1" s="13"/>
      <c r="B1" s="13"/>
      <c r="C1" s="91"/>
      <c r="D1" s="62"/>
      <c r="E1" s="62"/>
    </row>
    <row r="2" spans="1:7" ht="18.75">
      <c r="A2" s="107" t="s">
        <v>41</v>
      </c>
      <c r="B2" s="107"/>
      <c r="C2" s="90"/>
      <c r="F2" s="85"/>
      <c r="G2" s="14" t="s">
        <v>65</v>
      </c>
    </row>
    <row r="3" spans="1:14" ht="93.75">
      <c r="A3" s="15" t="s">
        <v>64</v>
      </c>
      <c r="B3" s="3" t="s">
        <v>0</v>
      </c>
      <c r="C3" s="7" t="s">
        <v>102</v>
      </c>
      <c r="D3" s="64" t="s">
        <v>73</v>
      </c>
      <c r="E3" s="65" t="s">
        <v>103</v>
      </c>
      <c r="F3" s="65" t="s">
        <v>104</v>
      </c>
      <c r="G3" s="3" t="s">
        <v>105</v>
      </c>
      <c r="I3" s="16"/>
      <c r="J3" s="2"/>
      <c r="K3" s="2"/>
      <c r="L3" s="2"/>
      <c r="M3" s="2"/>
      <c r="N3" s="2"/>
    </row>
    <row r="4" spans="1:14" ht="18.75">
      <c r="A4" s="4">
        <v>1</v>
      </c>
      <c r="B4" s="3">
        <v>2</v>
      </c>
      <c r="C4" s="3">
        <v>3</v>
      </c>
      <c r="D4" s="81" t="s">
        <v>67</v>
      </c>
      <c r="E4" s="81" t="s">
        <v>68</v>
      </c>
      <c r="F4" s="81">
        <v>6</v>
      </c>
      <c r="G4" s="4">
        <v>7</v>
      </c>
      <c r="I4" s="16"/>
      <c r="J4" s="2"/>
      <c r="K4" s="2"/>
      <c r="L4" s="2"/>
      <c r="M4" s="2"/>
      <c r="N4" s="2"/>
    </row>
    <row r="5" spans="1:14" ht="24" customHeight="1">
      <c r="A5" s="17" t="s">
        <v>17</v>
      </c>
      <c r="B5" s="18" t="s">
        <v>1</v>
      </c>
      <c r="C5" s="102">
        <f>SUM(C6:C11)</f>
        <v>1882851.1800000002</v>
      </c>
      <c r="D5" s="102">
        <f>SUM(D6:D11)</f>
        <v>2316693.0300000003</v>
      </c>
      <c r="E5" s="102">
        <f>SUM(E6:E11)</f>
        <v>1752599.25</v>
      </c>
      <c r="F5" s="102">
        <f>SUM(F6:F11)</f>
        <v>2229693.0300000003</v>
      </c>
      <c r="G5" s="19">
        <f>F5/D5*100</f>
        <v>96.24464705192297</v>
      </c>
      <c r="H5" s="84"/>
      <c r="I5" s="20"/>
      <c r="J5" s="2"/>
      <c r="K5" s="2"/>
      <c r="L5" s="2"/>
      <c r="M5" s="2"/>
      <c r="N5" s="2"/>
    </row>
    <row r="6" spans="1:14" ht="57.75" customHeight="1">
      <c r="A6" s="21" t="s">
        <v>18</v>
      </c>
      <c r="B6" s="15" t="s">
        <v>3</v>
      </c>
      <c r="C6" s="65">
        <v>661280</v>
      </c>
      <c r="D6" s="5">
        <v>736000</v>
      </c>
      <c r="E6" s="5">
        <v>571353</v>
      </c>
      <c r="F6" s="5">
        <v>736000</v>
      </c>
      <c r="G6" s="5">
        <f>F6/D6*100</f>
        <v>100</v>
      </c>
      <c r="H6" s="84"/>
      <c r="I6" s="20"/>
      <c r="J6" s="2"/>
      <c r="K6" s="2"/>
      <c r="L6" s="2"/>
      <c r="M6" s="2"/>
      <c r="N6" s="2"/>
    </row>
    <row r="7" spans="1:14" ht="63" customHeight="1">
      <c r="A7" s="21" t="s">
        <v>19</v>
      </c>
      <c r="B7" s="15" t="s">
        <v>4</v>
      </c>
      <c r="C7" s="65">
        <v>1012454.54</v>
      </c>
      <c r="D7" s="5">
        <v>1194000</v>
      </c>
      <c r="E7" s="5">
        <v>909153.29</v>
      </c>
      <c r="F7" s="5">
        <v>1174000</v>
      </c>
      <c r="G7" s="5">
        <f aca="true" t="shared" si="0" ref="G7:G16">F7/D7*100</f>
        <v>98.3249581239531</v>
      </c>
      <c r="H7" s="84"/>
      <c r="I7" s="20"/>
      <c r="J7" s="2"/>
      <c r="K7" s="2"/>
      <c r="L7" s="2"/>
      <c r="M7" s="2"/>
      <c r="N7" s="2"/>
    </row>
    <row r="8" spans="1:14" ht="30" customHeight="1" hidden="1">
      <c r="A8" s="22" t="s">
        <v>39</v>
      </c>
      <c r="B8" s="15" t="s">
        <v>40</v>
      </c>
      <c r="C8" s="65"/>
      <c r="D8" s="5"/>
      <c r="E8" s="5"/>
      <c r="F8" s="5"/>
      <c r="G8" s="5" t="e">
        <f t="shared" si="0"/>
        <v>#DIV/0!</v>
      </c>
      <c r="H8" s="84"/>
      <c r="I8" s="20"/>
      <c r="J8" s="2"/>
      <c r="K8" s="2"/>
      <c r="L8" s="2"/>
      <c r="M8" s="2"/>
      <c r="N8" s="2"/>
    </row>
    <row r="9" spans="1:14" ht="56.25">
      <c r="A9" s="22" t="s">
        <v>97</v>
      </c>
      <c r="B9" s="15" t="s">
        <v>98</v>
      </c>
      <c r="C9" s="65">
        <v>46869.55</v>
      </c>
      <c r="D9" s="5">
        <v>50493</v>
      </c>
      <c r="E9" s="5">
        <v>45265</v>
      </c>
      <c r="F9" s="5">
        <v>50493</v>
      </c>
      <c r="G9" s="5">
        <f t="shared" si="0"/>
        <v>100</v>
      </c>
      <c r="H9" s="84"/>
      <c r="I9" s="20"/>
      <c r="J9" s="2"/>
      <c r="K9" s="2"/>
      <c r="L9" s="2"/>
      <c r="M9" s="2"/>
      <c r="N9" s="2"/>
    </row>
    <row r="10" spans="1:14" ht="21" customHeight="1">
      <c r="A10" s="22" t="s">
        <v>32</v>
      </c>
      <c r="B10" s="15" t="s">
        <v>5</v>
      </c>
      <c r="C10" s="65">
        <v>0</v>
      </c>
      <c r="D10" s="5">
        <v>30000</v>
      </c>
      <c r="E10" s="5">
        <v>0</v>
      </c>
      <c r="F10" s="5">
        <v>0</v>
      </c>
      <c r="G10" s="5">
        <f t="shared" si="0"/>
        <v>0</v>
      </c>
      <c r="H10" s="84"/>
      <c r="I10" s="20"/>
      <c r="J10" s="2"/>
      <c r="K10" s="2"/>
      <c r="L10" s="2"/>
      <c r="M10" s="2"/>
      <c r="N10" s="2"/>
    </row>
    <row r="11" spans="1:14" ht="24" customHeight="1">
      <c r="A11" s="22" t="s">
        <v>45</v>
      </c>
      <c r="B11" s="15" t="s">
        <v>6</v>
      </c>
      <c r="C11" s="65">
        <v>162247.09</v>
      </c>
      <c r="D11" s="5">
        <v>306200.03</v>
      </c>
      <c r="E11" s="5">
        <v>226827.96</v>
      </c>
      <c r="F11" s="5">
        <v>269200.03</v>
      </c>
      <c r="G11" s="5">
        <f t="shared" si="0"/>
        <v>87.91639569728325</v>
      </c>
      <c r="H11" s="84"/>
      <c r="I11" s="20"/>
      <c r="J11" s="2"/>
      <c r="K11" s="2"/>
      <c r="L11" s="2"/>
      <c r="M11" s="2"/>
      <c r="N11" s="2"/>
    </row>
    <row r="12" spans="1:14" ht="55.5" customHeight="1" hidden="1">
      <c r="A12" s="22" t="s">
        <v>21</v>
      </c>
      <c r="B12" s="23" t="s">
        <v>8</v>
      </c>
      <c r="C12" s="103"/>
      <c r="D12" s="5">
        <v>0</v>
      </c>
      <c r="E12" s="5"/>
      <c r="F12" s="5"/>
      <c r="G12" s="5" t="e">
        <f t="shared" si="0"/>
        <v>#DIV/0!</v>
      </c>
      <c r="H12" s="84"/>
      <c r="I12" s="20"/>
      <c r="J12" s="2"/>
      <c r="K12" s="2"/>
      <c r="L12" s="2"/>
      <c r="M12" s="2"/>
      <c r="N12" s="2"/>
    </row>
    <row r="13" spans="1:14" ht="18.75">
      <c r="A13" s="17" t="s">
        <v>74</v>
      </c>
      <c r="B13" s="18" t="s">
        <v>77</v>
      </c>
      <c r="C13" s="102">
        <f>C14</f>
        <v>101000</v>
      </c>
      <c r="D13" s="19">
        <f>D14</f>
        <v>115400</v>
      </c>
      <c r="E13" s="19">
        <f>E14</f>
        <v>83996</v>
      </c>
      <c r="F13" s="19">
        <f>F14</f>
        <v>115400</v>
      </c>
      <c r="G13" s="5">
        <f t="shared" si="0"/>
        <v>100</v>
      </c>
      <c r="H13" s="84"/>
      <c r="I13" s="20"/>
      <c r="J13" s="2"/>
      <c r="K13" s="2"/>
      <c r="L13" s="2"/>
      <c r="M13" s="2"/>
      <c r="N13" s="2"/>
    </row>
    <row r="14" spans="1:14" ht="18.75">
      <c r="A14" s="22" t="s">
        <v>75</v>
      </c>
      <c r="B14" s="23" t="s">
        <v>78</v>
      </c>
      <c r="C14" s="103">
        <v>101000</v>
      </c>
      <c r="D14" s="5">
        <v>115400</v>
      </c>
      <c r="E14" s="5">
        <v>83996</v>
      </c>
      <c r="F14" s="5">
        <v>115400</v>
      </c>
      <c r="G14" s="5">
        <f t="shared" si="0"/>
        <v>100</v>
      </c>
      <c r="H14" s="84"/>
      <c r="I14" s="20"/>
      <c r="J14" s="2"/>
      <c r="K14" s="2"/>
      <c r="L14" s="2"/>
      <c r="M14" s="2"/>
      <c r="N14" s="2"/>
    </row>
    <row r="15" spans="1:14" ht="37.5">
      <c r="A15" s="17" t="s">
        <v>20</v>
      </c>
      <c r="B15" s="18" t="s">
        <v>7</v>
      </c>
      <c r="C15" s="102">
        <f>SUM(C16)</f>
        <v>40000</v>
      </c>
      <c r="D15" s="102">
        <f>SUM(D16)</f>
        <v>50000</v>
      </c>
      <c r="E15" s="102">
        <f>SUM(E16)</f>
        <v>43217.97</v>
      </c>
      <c r="F15" s="102">
        <f>SUM(F16)</f>
        <v>50000</v>
      </c>
      <c r="G15" s="96">
        <f>SUM(G16)</f>
        <v>100</v>
      </c>
      <c r="H15" s="84"/>
      <c r="I15" s="20"/>
      <c r="J15" s="2"/>
      <c r="K15" s="2"/>
      <c r="L15" s="2"/>
      <c r="M15" s="2"/>
      <c r="N15" s="2"/>
    </row>
    <row r="16" spans="1:256" ht="18.75">
      <c r="A16" s="22" t="s">
        <v>76</v>
      </c>
      <c r="B16" s="23" t="s">
        <v>79</v>
      </c>
      <c r="C16" s="103">
        <v>40000</v>
      </c>
      <c r="D16" s="5">
        <v>50000</v>
      </c>
      <c r="E16" s="5">
        <v>43217.97</v>
      </c>
      <c r="F16" s="5">
        <v>50000</v>
      </c>
      <c r="G16" s="5">
        <f t="shared" si="0"/>
        <v>100</v>
      </c>
      <c r="H16" s="84"/>
      <c r="I16" s="20"/>
      <c r="J16" s="2"/>
      <c r="K16" s="2"/>
      <c r="L16" s="2"/>
      <c r="M16" s="2"/>
      <c r="N16" s="2"/>
      <c r="IV16" s="100">
        <f>SUM(C16:IU16)</f>
        <v>183317.97</v>
      </c>
    </row>
    <row r="17" spans="1:14" ht="18.75">
      <c r="A17" s="17" t="s">
        <v>22</v>
      </c>
      <c r="B17" s="18" t="s">
        <v>9</v>
      </c>
      <c r="C17" s="102">
        <f>SUM(C18:C19)</f>
        <v>616818.56</v>
      </c>
      <c r="D17" s="102">
        <f>SUM(D18:D19)</f>
        <v>679500.42</v>
      </c>
      <c r="E17" s="102">
        <f>SUM(E18:E19)</f>
        <v>526600.42</v>
      </c>
      <c r="F17" s="102">
        <f>SUM(F18:F19)</f>
        <v>678500.42</v>
      </c>
      <c r="G17" s="19">
        <f aca="true" t="shared" si="1" ref="G17:G36">F17/D17*100</f>
        <v>99.85283305637986</v>
      </c>
      <c r="H17" s="84"/>
      <c r="I17" s="20"/>
      <c r="J17" s="2"/>
      <c r="K17" s="2"/>
      <c r="L17" s="2"/>
      <c r="M17" s="2"/>
      <c r="N17" s="2"/>
    </row>
    <row r="18" spans="1:14" ht="18.75">
      <c r="A18" s="22" t="s">
        <v>99</v>
      </c>
      <c r="B18" s="23" t="s">
        <v>100</v>
      </c>
      <c r="C18" s="103">
        <v>616818.56</v>
      </c>
      <c r="D18" s="65">
        <v>678500.42</v>
      </c>
      <c r="E18" s="65">
        <v>526600.42</v>
      </c>
      <c r="F18" s="65">
        <v>678500.42</v>
      </c>
      <c r="G18" s="5">
        <f t="shared" si="1"/>
        <v>100</v>
      </c>
      <c r="H18" s="84"/>
      <c r="I18" s="20"/>
      <c r="J18" s="2"/>
      <c r="K18" s="2"/>
      <c r="L18" s="2"/>
      <c r="M18" s="2"/>
      <c r="N18" s="2"/>
    </row>
    <row r="19" spans="1:14" ht="37.5">
      <c r="A19" s="22" t="s">
        <v>81</v>
      </c>
      <c r="B19" s="23" t="s">
        <v>82</v>
      </c>
      <c r="C19" s="103">
        <v>0</v>
      </c>
      <c r="D19" s="5">
        <v>1000</v>
      </c>
      <c r="E19" s="5">
        <v>0</v>
      </c>
      <c r="F19" s="5">
        <v>0</v>
      </c>
      <c r="G19" s="5">
        <f t="shared" si="1"/>
        <v>0</v>
      </c>
      <c r="H19" s="84"/>
      <c r="I19" s="20"/>
      <c r="J19" s="2"/>
      <c r="K19" s="2"/>
      <c r="L19" s="2"/>
      <c r="M19" s="2"/>
      <c r="N19" s="2"/>
    </row>
    <row r="20" spans="1:14" ht="26.25" customHeight="1">
      <c r="A20" s="17" t="s">
        <v>23</v>
      </c>
      <c r="B20" s="18" t="s">
        <v>10</v>
      </c>
      <c r="C20" s="102">
        <f>C21+C22</f>
        <v>731409.58</v>
      </c>
      <c r="D20" s="19">
        <f>SUM(D21:D22)</f>
        <v>737025.05</v>
      </c>
      <c r="E20" s="19">
        <f>E21+E22</f>
        <v>304703.91</v>
      </c>
      <c r="F20" s="19">
        <f>F21+F22</f>
        <v>690077.42</v>
      </c>
      <c r="G20" s="19">
        <f t="shared" si="1"/>
        <v>93.63011745665904</v>
      </c>
      <c r="H20" s="84"/>
      <c r="I20" s="20"/>
      <c r="J20" s="2"/>
      <c r="K20" s="2"/>
      <c r="L20" s="2"/>
      <c r="M20" s="2"/>
      <c r="N20" s="2"/>
    </row>
    <row r="21" spans="1:14" ht="26.25" customHeight="1">
      <c r="A21" s="22" t="s">
        <v>85</v>
      </c>
      <c r="B21" s="15" t="s">
        <v>86</v>
      </c>
      <c r="C21" s="65">
        <v>174561.62</v>
      </c>
      <c r="D21" s="5">
        <v>205077.42</v>
      </c>
      <c r="E21" s="5">
        <v>24299</v>
      </c>
      <c r="F21" s="5">
        <v>205077.42</v>
      </c>
      <c r="G21" s="5">
        <f t="shared" si="1"/>
        <v>100</v>
      </c>
      <c r="H21" s="99"/>
      <c r="I21" s="20"/>
      <c r="J21" s="2"/>
      <c r="K21" s="2"/>
      <c r="L21" s="2"/>
      <c r="M21" s="2"/>
      <c r="N21" s="2"/>
    </row>
    <row r="22" spans="1:14" ht="18.75">
      <c r="A22" s="22" t="s">
        <v>49</v>
      </c>
      <c r="B22" s="15" t="s">
        <v>50</v>
      </c>
      <c r="C22" s="65">
        <v>556847.96</v>
      </c>
      <c r="D22" s="5">
        <v>531947.63</v>
      </c>
      <c r="E22" s="5">
        <v>280404.91</v>
      </c>
      <c r="F22" s="5">
        <v>485000</v>
      </c>
      <c r="G22" s="5">
        <f t="shared" si="1"/>
        <v>91.17438872695043</v>
      </c>
      <c r="H22" s="84"/>
      <c r="I22" s="20"/>
      <c r="J22" s="2"/>
      <c r="K22" s="2"/>
      <c r="L22" s="2"/>
      <c r="M22" s="2"/>
      <c r="N22" s="2"/>
    </row>
    <row r="23" spans="1:14" ht="18.75">
      <c r="A23" s="17" t="s">
        <v>24</v>
      </c>
      <c r="B23" s="18" t="s">
        <v>11</v>
      </c>
      <c r="C23" s="102">
        <f>C24</f>
        <v>0</v>
      </c>
      <c r="D23" s="102">
        <f>D24</f>
        <v>1000</v>
      </c>
      <c r="E23" s="102">
        <f>E24</f>
        <v>0</v>
      </c>
      <c r="F23" s="102">
        <f>F24</f>
        <v>0</v>
      </c>
      <c r="G23" s="19">
        <f t="shared" si="1"/>
        <v>0</v>
      </c>
      <c r="H23" s="84"/>
      <c r="I23" s="20"/>
      <c r="J23" s="2"/>
      <c r="K23" s="2"/>
      <c r="L23" s="2"/>
      <c r="M23" s="2"/>
      <c r="N23" s="2"/>
    </row>
    <row r="24" spans="1:14" ht="18.75">
      <c r="A24" s="22" t="s">
        <v>87</v>
      </c>
      <c r="B24" s="23" t="s">
        <v>88</v>
      </c>
      <c r="C24" s="103">
        <v>0</v>
      </c>
      <c r="D24" s="5">
        <v>1000</v>
      </c>
      <c r="E24" s="5">
        <v>0</v>
      </c>
      <c r="F24" s="5">
        <v>0</v>
      </c>
      <c r="G24" s="5">
        <f t="shared" si="1"/>
        <v>0</v>
      </c>
      <c r="H24" s="84"/>
      <c r="I24" s="20"/>
      <c r="J24" s="2"/>
      <c r="K24" s="2"/>
      <c r="L24" s="2"/>
      <c r="M24" s="2"/>
      <c r="N24" s="2"/>
    </row>
    <row r="25" spans="1:14" ht="19.5" customHeight="1">
      <c r="A25" s="17" t="s">
        <v>25</v>
      </c>
      <c r="B25" s="18" t="s">
        <v>71</v>
      </c>
      <c r="C25" s="102">
        <f>C26</f>
        <v>1823784.62</v>
      </c>
      <c r="D25" s="19">
        <f>SUM(D26:D26)</f>
        <v>1849689</v>
      </c>
      <c r="E25" s="19">
        <f>SUM(E26:E26)</f>
        <v>1262255.56</v>
      </c>
      <c r="F25" s="19">
        <f>SUM(F26:F26)</f>
        <v>1705689</v>
      </c>
      <c r="G25" s="19">
        <f t="shared" si="1"/>
        <v>92.21490747904107</v>
      </c>
      <c r="H25" s="84"/>
      <c r="I25" s="20"/>
      <c r="J25" s="2"/>
      <c r="K25" s="2"/>
      <c r="L25" s="2"/>
      <c r="M25" s="2"/>
      <c r="N25" s="2"/>
    </row>
    <row r="26" spans="1:14" ht="21" customHeight="1">
      <c r="A26" s="21" t="s">
        <v>26</v>
      </c>
      <c r="B26" s="23" t="s">
        <v>12</v>
      </c>
      <c r="C26" s="103">
        <v>1823784.62</v>
      </c>
      <c r="D26" s="5">
        <v>1849689</v>
      </c>
      <c r="E26" s="5">
        <v>1262255.56</v>
      </c>
      <c r="F26" s="5">
        <v>1705689</v>
      </c>
      <c r="G26" s="5">
        <f t="shared" si="1"/>
        <v>92.21490747904107</v>
      </c>
      <c r="H26" s="84"/>
      <c r="I26" s="20"/>
      <c r="J26" s="2"/>
      <c r="K26" s="2"/>
      <c r="L26" s="2"/>
      <c r="M26" s="2"/>
      <c r="N26" s="2"/>
    </row>
    <row r="27" spans="1:14" ht="0.75" customHeight="1" hidden="1">
      <c r="A27" s="24" t="s">
        <v>27</v>
      </c>
      <c r="B27" s="18" t="s">
        <v>13</v>
      </c>
      <c r="C27" s="102"/>
      <c r="D27" s="19">
        <f>SUM(D28:D31)</f>
        <v>0</v>
      </c>
      <c r="E27" s="19">
        <f>SUM(E28:E31)</f>
        <v>0</v>
      </c>
      <c r="F27" s="19">
        <f>SUM(F28:F31)</f>
        <v>0</v>
      </c>
      <c r="G27" s="19" t="e">
        <f t="shared" si="1"/>
        <v>#DIV/0!</v>
      </c>
      <c r="H27" s="84"/>
      <c r="I27" s="20"/>
      <c r="J27" s="2"/>
      <c r="K27" s="2"/>
      <c r="L27" s="2"/>
      <c r="M27" s="2"/>
      <c r="N27" s="2"/>
    </row>
    <row r="28" spans="1:14" ht="18.75" hidden="1">
      <c r="A28" s="21" t="s">
        <v>28</v>
      </c>
      <c r="B28" s="23" t="s">
        <v>35</v>
      </c>
      <c r="C28" s="103"/>
      <c r="D28" s="5"/>
      <c r="E28" s="5"/>
      <c r="F28" s="5"/>
      <c r="G28" s="5" t="e">
        <f t="shared" si="1"/>
        <v>#DIV/0!</v>
      </c>
      <c r="H28" s="84"/>
      <c r="I28" s="20"/>
      <c r="J28" s="2"/>
      <c r="K28" s="2"/>
      <c r="L28" s="2"/>
      <c r="M28" s="2"/>
      <c r="N28" s="2"/>
    </row>
    <row r="29" spans="1:14" ht="18.75" hidden="1">
      <c r="A29" s="22" t="s">
        <v>29</v>
      </c>
      <c r="B29" s="23" t="s">
        <v>36</v>
      </c>
      <c r="C29" s="103"/>
      <c r="D29" s="5"/>
      <c r="E29" s="5"/>
      <c r="F29" s="5"/>
      <c r="G29" s="5" t="e">
        <f t="shared" si="1"/>
        <v>#DIV/0!</v>
      </c>
      <c r="H29" s="84"/>
      <c r="I29" s="20"/>
      <c r="J29" s="2"/>
      <c r="K29" s="2"/>
      <c r="L29" s="2"/>
      <c r="M29" s="2"/>
      <c r="N29" s="2"/>
    </row>
    <row r="30" spans="1:14" ht="37.5" hidden="1">
      <c r="A30" s="22" t="s">
        <v>33</v>
      </c>
      <c r="B30" s="23" t="s">
        <v>37</v>
      </c>
      <c r="C30" s="103"/>
      <c r="D30" s="5"/>
      <c r="E30" s="5"/>
      <c r="F30" s="5"/>
      <c r="G30" s="5" t="e">
        <f t="shared" si="1"/>
        <v>#DIV/0!</v>
      </c>
      <c r="H30" s="84"/>
      <c r="I30" s="20"/>
      <c r="J30" s="2"/>
      <c r="K30" s="2"/>
      <c r="L30" s="2"/>
      <c r="M30" s="2"/>
      <c r="N30" s="2"/>
    </row>
    <row r="31" spans="1:14" ht="18.75" hidden="1">
      <c r="A31" s="22" t="s">
        <v>34</v>
      </c>
      <c r="B31" s="23" t="s">
        <v>38</v>
      </c>
      <c r="C31" s="103"/>
      <c r="D31" s="5"/>
      <c r="E31" s="5"/>
      <c r="F31" s="5"/>
      <c r="G31" s="5" t="e">
        <f t="shared" si="1"/>
        <v>#DIV/0!</v>
      </c>
      <c r="H31" s="84"/>
      <c r="I31" s="20"/>
      <c r="J31" s="2"/>
      <c r="K31" s="2"/>
      <c r="L31" s="2"/>
      <c r="M31" s="2"/>
      <c r="N31" s="2"/>
    </row>
    <row r="32" spans="1:14" ht="18.75">
      <c r="A32" s="24" t="s">
        <v>30</v>
      </c>
      <c r="B32" s="25" t="s">
        <v>14</v>
      </c>
      <c r="C32" s="104">
        <f>SUM(C33:C33)</f>
        <v>115020</v>
      </c>
      <c r="D32" s="104">
        <f>SUM(D33:D33)</f>
        <v>115020</v>
      </c>
      <c r="E32" s="104">
        <f>SUM(E33:E33)</f>
        <v>95850</v>
      </c>
      <c r="F32" s="104">
        <f>SUM(F33:F33)</f>
        <v>115020</v>
      </c>
      <c r="G32" s="19">
        <f t="shared" si="1"/>
        <v>100</v>
      </c>
      <c r="H32" s="84"/>
      <c r="I32" s="20"/>
      <c r="J32" s="2"/>
      <c r="K32" s="2"/>
      <c r="L32" s="2"/>
      <c r="M32" s="2"/>
      <c r="N32" s="2"/>
    </row>
    <row r="33" spans="1:14" ht="18.75">
      <c r="A33" s="22" t="s">
        <v>31</v>
      </c>
      <c r="B33" s="23" t="s">
        <v>15</v>
      </c>
      <c r="C33" s="103">
        <v>115020</v>
      </c>
      <c r="D33" s="5">
        <v>115020</v>
      </c>
      <c r="E33" s="5">
        <v>95850</v>
      </c>
      <c r="F33" s="5">
        <v>115020</v>
      </c>
      <c r="G33" s="5">
        <f>F33/D33*100</f>
        <v>100</v>
      </c>
      <c r="H33" s="84"/>
      <c r="I33" s="20"/>
      <c r="J33" s="2"/>
      <c r="K33" s="2"/>
      <c r="L33" s="2"/>
      <c r="M33" s="2"/>
      <c r="N33" s="2"/>
    </row>
    <row r="34" spans="1:14" ht="56.25" hidden="1">
      <c r="A34" s="24" t="s">
        <v>47</v>
      </c>
      <c r="B34" s="18" t="s">
        <v>48</v>
      </c>
      <c r="C34" s="102"/>
      <c r="D34" s="19" t="e">
        <f>#REF!</f>
        <v>#REF!</v>
      </c>
      <c r="E34" s="19" t="e">
        <f>#REF!</f>
        <v>#REF!</v>
      </c>
      <c r="F34" s="19" t="e">
        <f>#REF!</f>
        <v>#REF!</v>
      </c>
      <c r="G34" s="5"/>
      <c r="H34" s="84"/>
      <c r="I34" s="20"/>
      <c r="J34" s="2"/>
      <c r="K34" s="2"/>
      <c r="L34" s="2"/>
      <c r="M34" s="2"/>
      <c r="N34" s="2"/>
    </row>
    <row r="35" spans="1:14" ht="18.75">
      <c r="A35" s="21"/>
      <c r="B35" s="18" t="s">
        <v>16</v>
      </c>
      <c r="C35" s="102">
        <f>C32+C25+C23+C20+C17+C15+C13+C5</f>
        <v>5310883.94</v>
      </c>
      <c r="D35" s="19">
        <f>D5+D13+D15+D17+D20+D23+D25+D32</f>
        <v>5864327.5</v>
      </c>
      <c r="E35" s="19">
        <f>E5+E13+E15+E17+E20+E23+E25+E32</f>
        <v>4069223.1100000003</v>
      </c>
      <c r="F35" s="19">
        <f>F5+F13+F15+F17+F20+F23+F25+F32</f>
        <v>5584379.87</v>
      </c>
      <c r="G35" s="19">
        <f t="shared" si="1"/>
        <v>95.22626200531946</v>
      </c>
      <c r="H35" s="84"/>
      <c r="I35" s="20"/>
      <c r="J35" s="27"/>
      <c r="K35" s="63"/>
      <c r="L35" s="2"/>
      <c r="M35" s="2"/>
      <c r="N35" s="2"/>
    </row>
    <row r="36" spans="1:14" ht="37.5">
      <c r="A36" s="22"/>
      <c r="B36" s="15" t="s">
        <v>44</v>
      </c>
      <c r="C36" s="65">
        <f>доходы!C18-расходы!C35</f>
        <v>145052.2999999998</v>
      </c>
      <c r="D36" s="65">
        <f>доходы!D18-расходы!D35</f>
        <v>-215118</v>
      </c>
      <c r="E36" s="65">
        <f>доходы!E18-расходы!E35</f>
        <v>739654.169999999</v>
      </c>
      <c r="F36" s="65">
        <f>доходы!F18-расходы!F35</f>
        <v>19829.62999999989</v>
      </c>
      <c r="G36" s="19"/>
      <c r="H36" s="84"/>
      <c r="I36" s="26"/>
      <c r="J36" s="27"/>
      <c r="K36" s="63"/>
      <c r="L36" s="2"/>
      <c r="M36" s="2"/>
      <c r="N36" s="2"/>
    </row>
    <row r="37" spans="1:9" ht="18.75">
      <c r="A37" s="28"/>
      <c r="B37" s="28"/>
      <c r="C37" s="92"/>
      <c r="D37" s="66"/>
      <c r="E37" s="66"/>
      <c r="F37" s="86"/>
      <c r="G37" s="8"/>
      <c r="I37" s="29"/>
    </row>
    <row r="38" spans="1:9" ht="18.75">
      <c r="A38" s="28"/>
      <c r="B38" s="28"/>
      <c r="C38" s="92"/>
      <c r="D38" s="66"/>
      <c r="E38" s="66"/>
      <c r="F38" s="87"/>
      <c r="G38" s="6"/>
      <c r="I38" s="30"/>
    </row>
    <row r="39" spans="1:8" ht="18.75">
      <c r="A39" s="28"/>
      <c r="B39" s="28"/>
      <c r="C39" s="92"/>
      <c r="D39" s="66"/>
      <c r="E39" s="66"/>
      <c r="F39" s="88"/>
      <c r="G39" s="6"/>
      <c r="H39" s="83"/>
    </row>
    <row r="40" ht="21">
      <c r="A40" s="31"/>
    </row>
    <row r="41" ht="21">
      <c r="A41" s="31"/>
    </row>
    <row r="42" ht="18.75">
      <c r="A42" s="32"/>
    </row>
  </sheetData>
  <sheetProtection/>
  <mergeCells count="1">
    <mergeCell ref="A2:B2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13.75390625" style="1" customWidth="1"/>
    <col min="2" max="2" width="38.25390625" style="1" customWidth="1"/>
    <col min="3" max="3" width="22.125" style="1" customWidth="1"/>
    <col min="4" max="5" width="18.75390625" style="1" customWidth="1"/>
    <col min="6" max="6" width="19.75390625" style="1" customWidth="1"/>
    <col min="7" max="7" width="15.25390625" style="1" customWidth="1"/>
    <col min="8" max="16384" width="9.125" style="1" customWidth="1"/>
  </cols>
  <sheetData>
    <row r="1" spans="1:7" ht="7.5" customHeight="1">
      <c r="A1" s="108"/>
      <c r="B1" s="108"/>
      <c r="C1" s="108"/>
      <c r="D1" s="108"/>
      <c r="E1" s="108"/>
      <c r="F1" s="108"/>
      <c r="G1" s="108"/>
    </row>
    <row r="2" spans="1:7" ht="9" customHeight="1">
      <c r="A2" s="35"/>
      <c r="B2" s="35"/>
      <c r="C2" s="35"/>
      <c r="D2" s="36"/>
      <c r="E2" s="36"/>
      <c r="F2" s="6"/>
      <c r="G2" s="6"/>
    </row>
    <row r="3" spans="1:7" ht="16.5" customHeight="1">
      <c r="A3" s="109" t="s">
        <v>46</v>
      </c>
      <c r="B3" s="109"/>
      <c r="C3" s="94"/>
      <c r="D3" s="6"/>
      <c r="E3" s="6"/>
      <c r="F3" s="37"/>
      <c r="G3" s="37" t="s">
        <v>65</v>
      </c>
    </row>
    <row r="4" spans="1:7" ht="105" customHeight="1">
      <c r="A4" s="3" t="s">
        <v>2</v>
      </c>
      <c r="B4" s="3" t="s">
        <v>0</v>
      </c>
      <c r="C4" s="7" t="s">
        <v>102</v>
      </c>
      <c r="D4" s="7" t="s">
        <v>80</v>
      </c>
      <c r="E4" s="3" t="s">
        <v>103</v>
      </c>
      <c r="F4" s="3" t="s">
        <v>104</v>
      </c>
      <c r="G4" s="3" t="s">
        <v>105</v>
      </c>
    </row>
    <row r="5" spans="1:7" ht="49.5" customHeight="1">
      <c r="A5" s="34" t="s">
        <v>51</v>
      </c>
      <c r="B5" s="33" t="s">
        <v>66</v>
      </c>
      <c r="C5" s="97">
        <f>расходы!C35-доходы!C18</f>
        <v>-145052.2999999998</v>
      </c>
      <c r="D5" s="39">
        <f>расходы!D35-доходы!D18</f>
        <v>215118</v>
      </c>
      <c r="E5" s="95">
        <f>расходы!E35-доходы!E18</f>
        <v>-739654.169999999</v>
      </c>
      <c r="F5" s="39">
        <f>расходы!F35-доходы!F18</f>
        <v>-19829.62999999989</v>
      </c>
      <c r="G5" s="38">
        <f>F5/D5*100</f>
        <v>-9.21802452607401</v>
      </c>
    </row>
    <row r="6" spans="1:7" ht="33">
      <c r="A6" s="10"/>
      <c r="B6" s="40" t="s">
        <v>52</v>
      </c>
      <c r="C6" s="97">
        <f>C5</f>
        <v>-145052.2999999998</v>
      </c>
      <c r="D6" s="39">
        <f>D5</f>
        <v>215118</v>
      </c>
      <c r="E6" s="39">
        <f>E5</f>
        <v>-739654.169999999</v>
      </c>
      <c r="F6" s="39">
        <f>F5</f>
        <v>-19829.62999999989</v>
      </c>
      <c r="G6" s="38">
        <f>F6/D6*100</f>
        <v>-9.21802452607401</v>
      </c>
    </row>
  </sheetData>
  <sheetProtection/>
  <mergeCells count="2">
    <mergeCell ref="A1:G1"/>
    <mergeCell ref="A3:B3"/>
  </mergeCells>
  <printOptions/>
  <pageMargins left="0.9055118110236221" right="0.31496062992125984" top="0.3937007874015748" bottom="0.3937007874015748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1</cp:lastModifiedBy>
  <cp:lastPrinted>2017-11-13T08:11:37Z</cp:lastPrinted>
  <dcterms:created xsi:type="dcterms:W3CDTF">2006-11-14T10:25:35Z</dcterms:created>
  <dcterms:modified xsi:type="dcterms:W3CDTF">2023-11-07T11:44:51Z</dcterms:modified>
  <cp:category/>
  <cp:version/>
  <cp:contentType/>
  <cp:contentStatus/>
</cp:coreProperties>
</file>